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nt\Documents\"/>
    </mc:Choice>
  </mc:AlternateContent>
  <xr:revisionPtr revIDLastSave="0" documentId="8_{F53F0D01-0C50-4DEB-A53A-E6258A05C061}" xr6:coauthVersionLast="47" xr6:coauthVersionMax="47" xr10:uidLastSave="{00000000-0000-0000-0000-000000000000}"/>
  <bookViews>
    <workbookView xWindow="2760" yWindow="345" windowWidth="21600" windowHeight="12735" tabRatio="500" xr2:uid="{00000000-000D-0000-FFFF-FFFF00000000}"/>
  </bookViews>
  <sheets>
    <sheet name="UndergroundItems_2018-3-15" sheetId="1" r:id="rId1"/>
    <sheet name="BOFEK_CLUSTERS" sheetId="2" r:id="rId2"/>
    <sheet name="STARING_REEKSEN" sheetId="3" r:id="rId3"/>
  </sheets>
  <definedNames>
    <definedName name="_xlnm._FilterDatabase" localSheetId="1" hidden="1">BOFEK_CLUSTERS!$A$1:$AO$313</definedName>
    <definedName name="_xlnm._FilterDatabase" localSheetId="0" hidden="1">'UndergroundItems_2018-3-15'!$A$1:$K$319</definedName>
    <definedName name="bro_list">BOFEK_CLUSTERS!$A$2:$A$67899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P313" i="2" l="1"/>
  <c r="AO313" i="2"/>
  <c r="AK313" i="2"/>
  <c r="AP312" i="2"/>
  <c r="AO312" i="2"/>
  <c r="AK312" i="2"/>
  <c r="AO311" i="2"/>
  <c r="AH311" i="2"/>
  <c r="AI311" i="2" s="1"/>
  <c r="AG311" i="2"/>
  <c r="AF311" i="2"/>
  <c r="AE311" i="2"/>
  <c r="AO310" i="2"/>
  <c r="AH310" i="2"/>
  <c r="AK310" i="2" s="1"/>
  <c r="AG310" i="2"/>
  <c r="AI310" i="2" s="1"/>
  <c r="AF310" i="2"/>
  <c r="AJ310" i="2" s="1"/>
  <c r="AE310" i="2"/>
  <c r="AO309" i="2"/>
  <c r="AJ309" i="2"/>
  <c r="AH309" i="2"/>
  <c r="AG309" i="2"/>
  <c r="AF309" i="2"/>
  <c r="AE309" i="2"/>
  <c r="AO308" i="2"/>
  <c r="AJ308" i="2"/>
  <c r="AH308" i="2"/>
  <c r="AK308" i="2" s="1"/>
  <c r="AG308" i="2"/>
  <c r="AF308" i="2"/>
  <c r="AE308" i="2"/>
  <c r="AO307" i="2"/>
  <c r="AI307" i="2"/>
  <c r="AH307" i="2"/>
  <c r="AG307" i="2"/>
  <c r="AF307" i="2"/>
  <c r="AJ307" i="2" s="1"/>
  <c r="AE307" i="2"/>
  <c r="AO306" i="2"/>
  <c r="AJ306" i="2"/>
  <c r="AI306" i="2"/>
  <c r="AH306" i="2"/>
  <c r="AK306" i="2" s="1"/>
  <c r="AG306" i="2"/>
  <c r="AF306" i="2"/>
  <c r="AE306" i="2"/>
  <c r="AP305" i="2"/>
  <c r="AO305" i="2"/>
  <c r="AH305" i="2"/>
  <c r="AG305" i="2"/>
  <c r="AF305" i="2"/>
  <c r="AE305" i="2"/>
  <c r="AP304" i="2"/>
  <c r="AO304" i="2"/>
  <c r="AP306" i="2" s="1"/>
  <c r="AH304" i="2"/>
  <c r="AG304" i="2"/>
  <c r="AF304" i="2"/>
  <c r="AE304" i="2"/>
  <c r="AO303" i="2"/>
  <c r="AH303" i="2"/>
  <c r="AK303" i="2" s="1"/>
  <c r="AG303" i="2"/>
  <c r="AF303" i="2"/>
  <c r="AE303" i="2"/>
  <c r="AP302" i="2"/>
  <c r="AO302" i="2"/>
  <c r="AH302" i="2"/>
  <c r="AG302" i="2"/>
  <c r="AF302" i="2"/>
  <c r="AE302" i="2"/>
  <c r="AO301" i="2"/>
  <c r="AK301" i="2"/>
  <c r="AH301" i="2"/>
  <c r="AI301" i="2" s="1"/>
  <c r="AG301" i="2"/>
  <c r="AF301" i="2"/>
  <c r="AJ301" i="2" s="1"/>
  <c r="AE301" i="2"/>
  <c r="AP300" i="2"/>
  <c r="AO300" i="2"/>
  <c r="AH300" i="2"/>
  <c r="AK300" i="2" s="1"/>
  <c r="AG300" i="2"/>
  <c r="AI300" i="2" s="1"/>
  <c r="AF300" i="2"/>
  <c r="AJ300" i="2" s="1"/>
  <c r="AE300" i="2"/>
  <c r="AO299" i="2"/>
  <c r="AK299" i="2"/>
  <c r="AH299" i="2"/>
  <c r="AI299" i="2" s="1"/>
  <c r="AG299" i="2"/>
  <c r="AF299" i="2"/>
  <c r="AE299" i="2"/>
  <c r="AJ299" i="2" s="1"/>
  <c r="AO298" i="2"/>
  <c r="AH298" i="2"/>
  <c r="AG298" i="2"/>
  <c r="AF298" i="2"/>
  <c r="AE298" i="2"/>
  <c r="AO297" i="2"/>
  <c r="AK297" i="2"/>
  <c r="AJ297" i="2"/>
  <c r="AI297" i="2"/>
  <c r="AH297" i="2"/>
  <c r="AG297" i="2"/>
  <c r="AF297" i="2"/>
  <c r="AE297" i="2"/>
  <c r="AP296" i="2"/>
  <c r="AO296" i="2"/>
  <c r="AH296" i="2"/>
  <c r="AK296" i="2" s="1"/>
  <c r="AG296" i="2"/>
  <c r="AF296" i="2"/>
  <c r="AJ296" i="2" s="1"/>
  <c r="AE296" i="2"/>
  <c r="AO295" i="2"/>
  <c r="AK295" i="2"/>
  <c r="AN294" i="2" s="1"/>
  <c r="AI295" i="2"/>
  <c r="AH295" i="2"/>
  <c r="AG295" i="2"/>
  <c r="AF295" i="2"/>
  <c r="AE295" i="2"/>
  <c r="AO294" i="2"/>
  <c r="AP294" i="2" s="1"/>
  <c r="AH294" i="2"/>
  <c r="AK294" i="2" s="1"/>
  <c r="AN295" i="2" s="1"/>
  <c r="AG294" i="2"/>
  <c r="AF294" i="2"/>
  <c r="AJ294" i="2" s="1"/>
  <c r="AE294" i="2"/>
  <c r="AP293" i="2"/>
  <c r="AO293" i="2"/>
  <c r="AH293" i="2"/>
  <c r="AG293" i="2"/>
  <c r="AF293" i="2"/>
  <c r="AE293" i="2"/>
  <c r="AO292" i="2"/>
  <c r="AP292" i="2" s="1"/>
  <c r="AH292" i="2"/>
  <c r="AK292" i="2" s="1"/>
  <c r="AG292" i="2"/>
  <c r="AF292" i="2"/>
  <c r="AE292" i="2"/>
  <c r="AJ292" i="2" s="1"/>
  <c r="AP291" i="2"/>
  <c r="AO291" i="2"/>
  <c r="AI291" i="2"/>
  <c r="AH291" i="2"/>
  <c r="AG291" i="2"/>
  <c r="AF291" i="2"/>
  <c r="AJ291" i="2" s="1"/>
  <c r="AE291" i="2"/>
  <c r="AO290" i="2"/>
  <c r="AJ290" i="2"/>
  <c r="AI290" i="2"/>
  <c r="AH290" i="2"/>
  <c r="AK290" i="2" s="1"/>
  <c r="AG290" i="2"/>
  <c r="AF290" i="2"/>
  <c r="AE290" i="2"/>
  <c r="AP289" i="2"/>
  <c r="AO289" i="2"/>
  <c r="AH289" i="2"/>
  <c r="AG289" i="2"/>
  <c r="AF289" i="2"/>
  <c r="AE289" i="2"/>
  <c r="AO288" i="2"/>
  <c r="AP288" i="2" s="1"/>
  <c r="AI288" i="2"/>
  <c r="AH288" i="2"/>
  <c r="AG288" i="2"/>
  <c r="AF288" i="2"/>
  <c r="AE288" i="2"/>
  <c r="AO287" i="2"/>
  <c r="AH287" i="2"/>
  <c r="AK287" i="2" s="1"/>
  <c r="AG287" i="2"/>
  <c r="AF287" i="2"/>
  <c r="AE287" i="2"/>
  <c r="AO286" i="2"/>
  <c r="AJ286" i="2"/>
  <c r="AH286" i="2"/>
  <c r="AG286" i="2"/>
  <c r="AF286" i="2"/>
  <c r="AE286" i="2"/>
  <c r="AO285" i="2"/>
  <c r="AK285" i="2"/>
  <c r="AH285" i="2"/>
  <c r="AI285" i="2" s="1"/>
  <c r="AG285" i="2"/>
  <c r="AF285" i="2"/>
  <c r="AJ285" i="2" s="1"/>
  <c r="AE285" i="2"/>
  <c r="AP284" i="2"/>
  <c r="AO284" i="2"/>
  <c r="AH284" i="2"/>
  <c r="AK284" i="2" s="1"/>
  <c r="AG284" i="2"/>
  <c r="AI284" i="2" s="1"/>
  <c r="AF284" i="2"/>
  <c r="AJ284" i="2" s="1"/>
  <c r="AE284" i="2"/>
  <c r="AO283" i="2"/>
  <c r="AK283" i="2"/>
  <c r="AJ283" i="2"/>
  <c r="AH283" i="2"/>
  <c r="AI283" i="2" s="1"/>
  <c r="AG283" i="2"/>
  <c r="AF283" i="2"/>
  <c r="AE283" i="2"/>
  <c r="AO282" i="2"/>
  <c r="AH282" i="2"/>
  <c r="AG282" i="2"/>
  <c r="AF282" i="2"/>
  <c r="AJ282" i="2" s="1"/>
  <c r="AE282" i="2"/>
  <c r="AO281" i="2"/>
  <c r="AK281" i="2"/>
  <c r="AJ281" i="2"/>
  <c r="AI281" i="2"/>
  <c r="AH281" i="2"/>
  <c r="AG281" i="2"/>
  <c r="AF281" i="2"/>
  <c r="AE281" i="2"/>
  <c r="AO280" i="2"/>
  <c r="AP281" i="2" s="1"/>
  <c r="AH280" i="2"/>
  <c r="AK280" i="2" s="1"/>
  <c r="AG280" i="2"/>
  <c r="AF280" i="2"/>
  <c r="AE280" i="2"/>
  <c r="AO279" i="2"/>
  <c r="AK279" i="2"/>
  <c r="AH279" i="2"/>
  <c r="AG279" i="2"/>
  <c r="AF279" i="2"/>
  <c r="AE279" i="2"/>
  <c r="AO278" i="2"/>
  <c r="AH278" i="2"/>
  <c r="AK278" i="2" s="1"/>
  <c r="AG278" i="2"/>
  <c r="AF278" i="2"/>
  <c r="AJ278" i="2" s="1"/>
  <c r="AE278" i="2"/>
  <c r="AO277" i="2"/>
  <c r="AK277" i="2"/>
  <c r="AH277" i="2"/>
  <c r="AI277" i="2" s="1"/>
  <c r="AG277" i="2"/>
  <c r="AF277" i="2"/>
  <c r="AE277" i="2"/>
  <c r="AO276" i="2"/>
  <c r="AH276" i="2"/>
  <c r="AK276" i="2" s="1"/>
  <c r="AG276" i="2"/>
  <c r="AF276" i="2"/>
  <c r="AJ276" i="2" s="1"/>
  <c r="AE276" i="2"/>
  <c r="AO275" i="2"/>
  <c r="AJ275" i="2"/>
  <c r="AI275" i="2"/>
  <c r="AH275" i="2"/>
  <c r="AG275" i="2"/>
  <c r="AF275" i="2"/>
  <c r="AE275" i="2"/>
  <c r="AO274" i="2"/>
  <c r="AI274" i="2"/>
  <c r="AH274" i="2"/>
  <c r="AK274" i="2" s="1"/>
  <c r="AG274" i="2"/>
  <c r="AF274" i="2"/>
  <c r="AE274" i="2"/>
  <c r="AJ274" i="2" s="1"/>
  <c r="AP273" i="2"/>
  <c r="AO273" i="2"/>
  <c r="AI273" i="2"/>
  <c r="AH273" i="2"/>
  <c r="AK273" i="2" s="1"/>
  <c r="AG273" i="2"/>
  <c r="AF273" i="2"/>
  <c r="AE273" i="2"/>
  <c r="AO272" i="2"/>
  <c r="AP272" i="2" s="1"/>
  <c r="AI272" i="2"/>
  <c r="AH272" i="2"/>
  <c r="AG272" i="2"/>
  <c r="AF272" i="2"/>
  <c r="AE272" i="2"/>
  <c r="AP271" i="2"/>
  <c r="AO271" i="2"/>
  <c r="AH271" i="2"/>
  <c r="AG271" i="2"/>
  <c r="AF271" i="2"/>
  <c r="AE271" i="2"/>
  <c r="AP270" i="2"/>
  <c r="AO270" i="2"/>
  <c r="AJ270" i="2"/>
  <c r="AH270" i="2"/>
  <c r="AG270" i="2"/>
  <c r="AF270" i="2"/>
  <c r="AE270" i="2"/>
  <c r="AO269" i="2"/>
  <c r="AK269" i="2"/>
  <c r="AH269" i="2"/>
  <c r="AI269" i="2" s="1"/>
  <c r="AG269" i="2"/>
  <c r="AF269" i="2"/>
  <c r="AJ269" i="2" s="1"/>
  <c r="AE269" i="2"/>
  <c r="AP268" i="2"/>
  <c r="AO268" i="2"/>
  <c r="AP269" i="2" s="1"/>
  <c r="AJ268" i="2"/>
  <c r="AH268" i="2"/>
  <c r="AG268" i="2"/>
  <c r="AI268" i="2" s="1"/>
  <c r="AF268" i="2"/>
  <c r="AE268" i="2"/>
  <c r="AO267" i="2"/>
  <c r="AK267" i="2"/>
  <c r="AJ267" i="2"/>
  <c r="AH267" i="2"/>
  <c r="AI267" i="2" s="1"/>
  <c r="AG267" i="2"/>
  <c r="AF267" i="2"/>
  <c r="AE267" i="2"/>
  <c r="AO266" i="2"/>
  <c r="AH266" i="2"/>
  <c r="AG266" i="2"/>
  <c r="AI266" i="2" s="1"/>
  <c r="AF266" i="2"/>
  <c r="AJ266" i="2" s="1"/>
  <c r="AE266" i="2"/>
  <c r="AO265" i="2"/>
  <c r="AK265" i="2"/>
  <c r="AI265" i="2"/>
  <c r="AH265" i="2"/>
  <c r="AG265" i="2"/>
  <c r="AF265" i="2"/>
  <c r="AE265" i="2"/>
  <c r="AJ265" i="2" s="1"/>
  <c r="AO264" i="2"/>
  <c r="AH264" i="2"/>
  <c r="AG264" i="2"/>
  <c r="AF264" i="2"/>
  <c r="AE264" i="2"/>
  <c r="AO263" i="2"/>
  <c r="AK263" i="2"/>
  <c r="AJ263" i="2"/>
  <c r="AH263" i="2"/>
  <c r="AI263" i="2" s="1"/>
  <c r="AG263" i="2"/>
  <c r="AF263" i="2"/>
  <c r="AE263" i="2"/>
  <c r="AO262" i="2"/>
  <c r="AH262" i="2"/>
  <c r="AK262" i="2" s="1"/>
  <c r="AG262" i="2"/>
  <c r="AF262" i="2"/>
  <c r="AJ262" i="2" s="1"/>
  <c r="AE262" i="2"/>
  <c r="AO261" i="2"/>
  <c r="AJ261" i="2"/>
  <c r="AI261" i="2"/>
  <c r="AH261" i="2"/>
  <c r="AK261" i="2" s="1"/>
  <c r="AG261" i="2"/>
  <c r="AF261" i="2"/>
  <c r="AE261" i="2"/>
  <c r="AO260" i="2"/>
  <c r="AP259" i="2" s="1"/>
  <c r="AH260" i="2"/>
  <c r="AK260" i="2" s="1"/>
  <c r="AG260" i="2"/>
  <c r="AF260" i="2"/>
  <c r="AJ260" i="2" s="1"/>
  <c r="AE260" i="2"/>
  <c r="AO259" i="2"/>
  <c r="AI259" i="2"/>
  <c r="AH259" i="2"/>
  <c r="AG259" i="2"/>
  <c r="AF259" i="2"/>
  <c r="AJ259" i="2" s="1"/>
  <c r="AE259" i="2"/>
  <c r="AO258" i="2"/>
  <c r="AI258" i="2"/>
  <c r="AH258" i="2"/>
  <c r="AK258" i="2" s="1"/>
  <c r="AG258" i="2"/>
  <c r="AF258" i="2"/>
  <c r="AE258" i="2"/>
  <c r="AJ258" i="2" s="1"/>
  <c r="AP257" i="2"/>
  <c r="AO257" i="2"/>
  <c r="AI257" i="2"/>
  <c r="AH257" i="2"/>
  <c r="AK257" i="2" s="1"/>
  <c r="AG257" i="2"/>
  <c r="AF257" i="2"/>
  <c r="AJ257" i="2" s="1"/>
  <c r="AE257" i="2"/>
  <c r="AO256" i="2"/>
  <c r="AJ256" i="2"/>
  <c r="AH256" i="2"/>
  <c r="AK256" i="2" s="1"/>
  <c r="AG256" i="2"/>
  <c r="AF256" i="2"/>
  <c r="AE256" i="2"/>
  <c r="AP255" i="2"/>
  <c r="AO255" i="2"/>
  <c r="AH255" i="2"/>
  <c r="AG255" i="2"/>
  <c r="AF255" i="2"/>
  <c r="AJ255" i="2" s="1"/>
  <c r="AE255" i="2"/>
  <c r="AP254" i="2"/>
  <c r="AO254" i="2"/>
  <c r="AP256" i="2" s="1"/>
  <c r="AJ254" i="2"/>
  <c r="AH254" i="2"/>
  <c r="AK254" i="2" s="1"/>
  <c r="AG254" i="2"/>
  <c r="AI254" i="2" s="1"/>
  <c r="AF254" i="2"/>
  <c r="AE254" i="2"/>
  <c r="AP253" i="2"/>
  <c r="AO253" i="2"/>
  <c r="AK253" i="2"/>
  <c r="AH253" i="2"/>
  <c r="AG253" i="2"/>
  <c r="AF253" i="2"/>
  <c r="AJ253" i="2" s="1"/>
  <c r="AE253" i="2"/>
  <c r="AO252" i="2"/>
  <c r="AH252" i="2"/>
  <c r="AK252" i="2" s="1"/>
  <c r="AG252" i="2"/>
  <c r="AI252" i="2" s="1"/>
  <c r="AF252" i="2"/>
  <c r="AJ252" i="2" s="1"/>
  <c r="AE252" i="2"/>
  <c r="AO251" i="2"/>
  <c r="AK251" i="2"/>
  <c r="AJ251" i="2"/>
  <c r="AH251" i="2"/>
  <c r="AI251" i="2" s="1"/>
  <c r="AG251" i="2"/>
  <c r="AF251" i="2"/>
  <c r="AE251" i="2"/>
  <c r="AO250" i="2"/>
  <c r="AH250" i="2"/>
  <c r="AG250" i="2"/>
  <c r="AF250" i="2"/>
  <c r="AE250" i="2"/>
  <c r="AO249" i="2"/>
  <c r="AK249" i="2"/>
  <c r="AI249" i="2"/>
  <c r="AH249" i="2"/>
  <c r="AG249" i="2"/>
  <c r="AF249" i="2"/>
  <c r="AE249" i="2"/>
  <c r="AJ249" i="2" s="1"/>
  <c r="AO248" i="2"/>
  <c r="AH248" i="2"/>
  <c r="AG248" i="2"/>
  <c r="AF248" i="2"/>
  <c r="AE248" i="2"/>
  <c r="AO247" i="2"/>
  <c r="AJ247" i="2"/>
  <c r="AI247" i="2"/>
  <c r="AH247" i="2"/>
  <c r="AK247" i="2" s="1"/>
  <c r="AG247" i="2"/>
  <c r="AF247" i="2"/>
  <c r="AE247" i="2"/>
  <c r="AO246" i="2"/>
  <c r="AH246" i="2"/>
  <c r="AK246" i="2" s="1"/>
  <c r="AG246" i="2"/>
  <c r="AF246" i="2"/>
  <c r="AJ246" i="2" s="1"/>
  <c r="AE246" i="2"/>
  <c r="AO245" i="2"/>
  <c r="AK245" i="2"/>
  <c r="AJ245" i="2"/>
  <c r="AI245" i="2"/>
  <c r="AH245" i="2"/>
  <c r="AG245" i="2"/>
  <c r="AF245" i="2"/>
  <c r="AE245" i="2"/>
  <c r="AO244" i="2"/>
  <c r="AP245" i="2" s="1"/>
  <c r="AH244" i="2"/>
  <c r="AK244" i="2" s="1"/>
  <c r="AG244" i="2"/>
  <c r="AF244" i="2"/>
  <c r="AE244" i="2"/>
  <c r="AJ244" i="2" s="1"/>
  <c r="AP243" i="2"/>
  <c r="AO243" i="2"/>
  <c r="AI243" i="2"/>
  <c r="AH243" i="2"/>
  <c r="AG243" i="2"/>
  <c r="AF243" i="2"/>
  <c r="AJ243" i="2" s="1"/>
  <c r="AE243" i="2"/>
  <c r="AO242" i="2"/>
  <c r="AP242" i="2" s="1"/>
  <c r="AJ242" i="2"/>
  <c r="AI242" i="2"/>
  <c r="AH242" i="2"/>
  <c r="AK242" i="2" s="1"/>
  <c r="AG242" i="2"/>
  <c r="AF242" i="2"/>
  <c r="AE242" i="2"/>
  <c r="AP241" i="2"/>
  <c r="AO241" i="2"/>
  <c r="AH241" i="2"/>
  <c r="AK241" i="2" s="1"/>
  <c r="AG241" i="2"/>
  <c r="AF241" i="2"/>
  <c r="AJ241" i="2" s="1"/>
  <c r="AE241" i="2"/>
  <c r="AO240" i="2"/>
  <c r="AI240" i="2"/>
  <c r="AH240" i="2"/>
  <c r="AK240" i="2" s="1"/>
  <c r="AG240" i="2"/>
  <c r="AF240" i="2"/>
  <c r="AE240" i="2"/>
  <c r="AP239" i="2"/>
  <c r="AO239" i="2"/>
  <c r="AH239" i="2"/>
  <c r="AG239" i="2"/>
  <c r="AF239" i="2"/>
  <c r="AJ239" i="2" s="1"/>
  <c r="AE239" i="2"/>
  <c r="AP238" i="2"/>
  <c r="AO238" i="2"/>
  <c r="AP240" i="2" s="1"/>
  <c r="AJ238" i="2"/>
  <c r="AI238" i="2"/>
  <c r="AH238" i="2"/>
  <c r="AG238" i="2"/>
  <c r="AF238" i="2"/>
  <c r="AE238" i="2"/>
  <c r="AO237" i="2"/>
  <c r="AK237" i="2"/>
  <c r="AH237" i="2"/>
  <c r="AI237" i="2" s="1"/>
  <c r="AG237" i="2"/>
  <c r="AF237" i="2"/>
  <c r="AE237" i="2"/>
  <c r="AP236" i="2"/>
  <c r="AO236" i="2"/>
  <c r="AJ236" i="2"/>
  <c r="AH236" i="2"/>
  <c r="AG236" i="2"/>
  <c r="AF236" i="2"/>
  <c r="AE236" i="2"/>
  <c r="AO235" i="2"/>
  <c r="AK235" i="2"/>
  <c r="AJ235" i="2"/>
  <c r="AH235" i="2"/>
  <c r="AI235" i="2" s="1"/>
  <c r="AG235" i="2"/>
  <c r="AF235" i="2"/>
  <c r="AE235" i="2"/>
  <c r="AP234" i="2"/>
  <c r="AO234" i="2"/>
  <c r="AI234" i="2"/>
  <c r="AH234" i="2"/>
  <c r="AG234" i="2"/>
  <c r="AF234" i="2"/>
  <c r="AJ234" i="2" s="1"/>
  <c r="AE234" i="2"/>
  <c r="AO233" i="2"/>
  <c r="AK233" i="2"/>
  <c r="AI233" i="2"/>
  <c r="AH233" i="2"/>
  <c r="AG233" i="2"/>
  <c r="AF233" i="2"/>
  <c r="AE233" i="2"/>
  <c r="AJ233" i="2" s="1"/>
  <c r="AP232" i="2"/>
  <c r="AO232" i="2"/>
  <c r="AH232" i="2"/>
  <c r="AG232" i="2"/>
  <c r="AF232" i="2"/>
  <c r="AJ232" i="2" s="1"/>
  <c r="AE232" i="2"/>
  <c r="AP231" i="2"/>
  <c r="AO231" i="2"/>
  <c r="AH231" i="2"/>
  <c r="AG231" i="2"/>
  <c r="AF231" i="2"/>
  <c r="AE231" i="2"/>
  <c r="AO230" i="2"/>
  <c r="AH230" i="2"/>
  <c r="AK230" i="2" s="1"/>
  <c r="AG230" i="2"/>
  <c r="AF230" i="2"/>
  <c r="AJ230" i="2" s="1"/>
  <c r="AE230" i="2"/>
  <c r="AO229" i="2"/>
  <c r="AJ229" i="2"/>
  <c r="AH229" i="2"/>
  <c r="AG229" i="2"/>
  <c r="AF229" i="2"/>
  <c r="AE229" i="2"/>
  <c r="AO228" i="2"/>
  <c r="AJ228" i="2"/>
  <c r="AH228" i="2"/>
  <c r="AK228" i="2" s="1"/>
  <c r="AG228" i="2"/>
  <c r="AF228" i="2"/>
  <c r="AE228" i="2"/>
  <c r="AP227" i="2"/>
  <c r="AO227" i="2"/>
  <c r="AK227" i="2"/>
  <c r="AH227" i="2"/>
  <c r="AI227" i="2" s="1"/>
  <c r="AG227" i="2"/>
  <c r="AF227" i="2"/>
  <c r="AJ227" i="2" s="1"/>
  <c r="AE227" i="2"/>
  <c r="AO226" i="2"/>
  <c r="AI226" i="2"/>
  <c r="AH226" i="2"/>
  <c r="AK226" i="2" s="1"/>
  <c r="AG226" i="2"/>
  <c r="AF226" i="2"/>
  <c r="AE226" i="2"/>
  <c r="AO225" i="2"/>
  <c r="AJ225" i="2"/>
  <c r="AH225" i="2"/>
  <c r="AG225" i="2"/>
  <c r="AF225" i="2"/>
  <c r="AE225" i="2"/>
  <c r="AO224" i="2"/>
  <c r="AJ224" i="2"/>
  <c r="AI224" i="2"/>
  <c r="AH224" i="2"/>
  <c r="AK224" i="2" s="1"/>
  <c r="AG224" i="2"/>
  <c r="AF224" i="2"/>
  <c r="AE224" i="2"/>
  <c r="AO223" i="2"/>
  <c r="AH223" i="2"/>
  <c r="AK223" i="2" s="1"/>
  <c r="AG223" i="2"/>
  <c r="AF223" i="2"/>
  <c r="AJ223" i="2" s="1"/>
  <c r="AE223" i="2"/>
  <c r="AO222" i="2"/>
  <c r="AH222" i="2"/>
  <c r="AG222" i="2"/>
  <c r="AF222" i="2"/>
  <c r="AE222" i="2"/>
  <c r="AJ222" i="2" s="1"/>
  <c r="AO221" i="2"/>
  <c r="AI221" i="2"/>
  <c r="AH221" i="2"/>
  <c r="AK221" i="2" s="1"/>
  <c r="AG221" i="2"/>
  <c r="AF221" i="2"/>
  <c r="AE221" i="2"/>
  <c r="AO220" i="2"/>
  <c r="AJ220" i="2"/>
  <c r="AH220" i="2"/>
  <c r="AK220" i="2" s="1"/>
  <c r="AG220" i="2"/>
  <c r="AF220" i="2"/>
  <c r="AE220" i="2"/>
  <c r="AO219" i="2"/>
  <c r="AH219" i="2"/>
  <c r="AG219" i="2"/>
  <c r="AF219" i="2"/>
  <c r="AE219" i="2"/>
  <c r="AO218" i="2"/>
  <c r="AJ218" i="2"/>
  <c r="AH218" i="2"/>
  <c r="AG218" i="2"/>
  <c r="AF218" i="2"/>
  <c r="AE218" i="2"/>
  <c r="AO217" i="2"/>
  <c r="AK217" i="2"/>
  <c r="AJ217" i="2"/>
  <c r="AI217" i="2"/>
  <c r="AH217" i="2"/>
  <c r="AG217" i="2"/>
  <c r="AF217" i="2"/>
  <c r="AE217" i="2"/>
  <c r="AO216" i="2"/>
  <c r="AH216" i="2"/>
  <c r="AK216" i="2" s="1"/>
  <c r="AG216" i="2"/>
  <c r="AI216" i="2" s="1"/>
  <c r="AF216" i="2"/>
  <c r="AE216" i="2"/>
  <c r="AJ216" i="2" s="1"/>
  <c r="AP215" i="2"/>
  <c r="AO215" i="2"/>
  <c r="AH215" i="2"/>
  <c r="AG215" i="2"/>
  <c r="AF215" i="2"/>
  <c r="AE215" i="2"/>
  <c r="AO214" i="2"/>
  <c r="AH214" i="2"/>
  <c r="AK214" i="2" s="1"/>
  <c r="AG214" i="2"/>
  <c r="AF214" i="2"/>
  <c r="AE214" i="2"/>
  <c r="AO213" i="2"/>
  <c r="AH213" i="2"/>
  <c r="AG213" i="2"/>
  <c r="AF213" i="2"/>
  <c r="AE213" i="2"/>
  <c r="AJ213" i="2" s="1"/>
  <c r="AO212" i="2"/>
  <c r="AH212" i="2"/>
  <c r="AG212" i="2"/>
  <c r="AF212" i="2"/>
  <c r="AE212" i="2"/>
  <c r="AO211" i="2"/>
  <c r="AK211" i="2"/>
  <c r="AJ211" i="2"/>
  <c r="AH211" i="2"/>
  <c r="AG211" i="2"/>
  <c r="AF211" i="2"/>
  <c r="AE211" i="2"/>
  <c r="AO210" i="2"/>
  <c r="AI210" i="2"/>
  <c r="AH210" i="2"/>
  <c r="AK210" i="2" s="1"/>
  <c r="AG210" i="2"/>
  <c r="AF210" i="2"/>
  <c r="AE210" i="2"/>
  <c r="AO209" i="2"/>
  <c r="AI209" i="2"/>
  <c r="AH209" i="2"/>
  <c r="AK209" i="2" s="1"/>
  <c r="AG209" i="2"/>
  <c r="AF209" i="2"/>
  <c r="AJ209" i="2" s="1"/>
  <c r="AE209" i="2"/>
  <c r="AO208" i="2"/>
  <c r="AJ208" i="2"/>
  <c r="AH208" i="2"/>
  <c r="AK208" i="2" s="1"/>
  <c r="AG208" i="2"/>
  <c r="AF208" i="2"/>
  <c r="AE208" i="2"/>
  <c r="AO207" i="2"/>
  <c r="AH207" i="2"/>
  <c r="AG207" i="2"/>
  <c r="AF207" i="2"/>
  <c r="AE207" i="2"/>
  <c r="AO206" i="2"/>
  <c r="AP207" i="2" s="1"/>
  <c r="AI206" i="2"/>
  <c r="AH206" i="2"/>
  <c r="AK206" i="2" s="1"/>
  <c r="AG206" i="2"/>
  <c r="AF206" i="2"/>
  <c r="AJ206" i="2" s="1"/>
  <c r="AE206" i="2"/>
  <c r="AP205" i="2"/>
  <c r="AO205" i="2"/>
  <c r="AI205" i="2"/>
  <c r="AH205" i="2"/>
  <c r="AG205" i="2"/>
  <c r="AF205" i="2"/>
  <c r="AE205" i="2"/>
  <c r="AJ205" i="2" s="1"/>
  <c r="AP204" i="2"/>
  <c r="AO204" i="2"/>
  <c r="AJ204" i="2"/>
  <c r="AH204" i="2"/>
  <c r="AG204" i="2"/>
  <c r="AF204" i="2"/>
  <c r="AE204" i="2"/>
  <c r="AO203" i="2"/>
  <c r="AK203" i="2"/>
  <c r="AH203" i="2"/>
  <c r="AI203" i="2" s="1"/>
  <c r="AG203" i="2"/>
  <c r="AF203" i="2"/>
  <c r="AJ203" i="2" s="1"/>
  <c r="AE203" i="2"/>
  <c r="AO202" i="2"/>
  <c r="AP202" i="2" s="1"/>
  <c r="AI202" i="2"/>
  <c r="AH202" i="2"/>
  <c r="AK202" i="2" s="1"/>
  <c r="AG202" i="2"/>
  <c r="AF202" i="2"/>
  <c r="AJ202" i="2" s="1"/>
  <c r="AE202" i="2"/>
  <c r="AO201" i="2"/>
  <c r="AK201" i="2"/>
  <c r="AH201" i="2"/>
  <c r="AI201" i="2" s="1"/>
  <c r="AG201" i="2"/>
  <c r="AF201" i="2"/>
  <c r="AE201" i="2"/>
  <c r="AJ201" i="2" s="1"/>
  <c r="AO200" i="2"/>
  <c r="AH200" i="2"/>
  <c r="AG200" i="2"/>
  <c r="AF200" i="2"/>
  <c r="AE200" i="2"/>
  <c r="AO199" i="2"/>
  <c r="AK199" i="2"/>
  <c r="AJ199" i="2"/>
  <c r="AI199" i="2"/>
  <c r="AH199" i="2"/>
  <c r="AG199" i="2"/>
  <c r="AF199" i="2"/>
  <c r="AE199" i="2"/>
  <c r="AP198" i="2"/>
  <c r="AO198" i="2"/>
  <c r="AI198" i="2"/>
  <c r="AH198" i="2"/>
  <c r="AK198" i="2" s="1"/>
  <c r="AG198" i="2"/>
  <c r="AF198" i="2"/>
  <c r="AE198" i="2"/>
  <c r="AO197" i="2"/>
  <c r="AK197" i="2"/>
  <c r="AI197" i="2"/>
  <c r="AH197" i="2"/>
  <c r="AG197" i="2"/>
  <c r="AF197" i="2"/>
  <c r="AJ197" i="2" s="1"/>
  <c r="AE197" i="2"/>
  <c r="AO196" i="2"/>
  <c r="AH196" i="2"/>
  <c r="AG196" i="2"/>
  <c r="AF196" i="2"/>
  <c r="AE196" i="2"/>
  <c r="AP195" i="2"/>
  <c r="AO195" i="2"/>
  <c r="AH195" i="2"/>
  <c r="AG195" i="2"/>
  <c r="AF195" i="2"/>
  <c r="AE195" i="2"/>
  <c r="AP194" i="2"/>
  <c r="AO194" i="2"/>
  <c r="AP193" i="2" s="1"/>
  <c r="AJ194" i="2"/>
  <c r="AH194" i="2"/>
  <c r="AK194" i="2" s="1"/>
  <c r="AG194" i="2"/>
  <c r="AF194" i="2"/>
  <c r="AE194" i="2"/>
  <c r="AO193" i="2"/>
  <c r="AK193" i="2"/>
  <c r="AI193" i="2"/>
  <c r="AH193" i="2"/>
  <c r="AG193" i="2"/>
  <c r="AF193" i="2"/>
  <c r="AJ193" i="2" s="1"/>
  <c r="AE193" i="2"/>
  <c r="AO192" i="2"/>
  <c r="AP192" i="2" s="1"/>
  <c r="AN192" i="2"/>
  <c r="AM192" i="2"/>
  <c r="AJ192" i="2"/>
  <c r="AI192" i="2"/>
  <c r="AL192" i="2" s="1"/>
  <c r="AH192" i="2"/>
  <c r="AK192" i="2" s="1"/>
  <c r="AG192" i="2"/>
  <c r="AF192" i="2"/>
  <c r="AE192" i="2"/>
  <c r="AP191" i="2"/>
  <c r="AO191" i="2"/>
  <c r="AH191" i="2"/>
  <c r="AG191" i="2"/>
  <c r="AF191" i="2"/>
  <c r="AE191" i="2"/>
  <c r="AO190" i="2"/>
  <c r="AP190" i="2" s="1"/>
  <c r="AH190" i="2"/>
  <c r="AG190" i="2"/>
  <c r="AF190" i="2"/>
  <c r="AE190" i="2"/>
  <c r="AP189" i="2"/>
  <c r="AO189" i="2"/>
  <c r="AI189" i="2"/>
  <c r="AH189" i="2"/>
  <c r="AG189" i="2"/>
  <c r="AF189" i="2"/>
  <c r="AE189" i="2"/>
  <c r="AJ189" i="2" s="1"/>
  <c r="AP188" i="2"/>
  <c r="AO188" i="2"/>
  <c r="AJ188" i="2"/>
  <c r="AH188" i="2"/>
  <c r="AG188" i="2"/>
  <c r="AF188" i="2"/>
  <c r="AE188" i="2"/>
  <c r="AP187" i="2"/>
  <c r="AO187" i="2"/>
  <c r="AH187" i="2"/>
  <c r="AG187" i="2"/>
  <c r="AF187" i="2"/>
  <c r="AE187" i="2"/>
  <c r="AP186" i="2"/>
  <c r="AO186" i="2"/>
  <c r="AH186" i="2"/>
  <c r="AK186" i="2" s="1"/>
  <c r="AG186" i="2"/>
  <c r="AI186" i="2" s="1"/>
  <c r="AF186" i="2"/>
  <c r="AJ186" i="2" s="1"/>
  <c r="AE186" i="2"/>
  <c r="AO185" i="2"/>
  <c r="AK185" i="2"/>
  <c r="AH185" i="2"/>
  <c r="AI185" i="2" s="1"/>
  <c r="AG185" i="2"/>
  <c r="AF185" i="2"/>
  <c r="AE185" i="2"/>
  <c r="AJ185" i="2" s="1"/>
  <c r="AO184" i="2"/>
  <c r="AH184" i="2"/>
  <c r="AG184" i="2"/>
  <c r="AF184" i="2"/>
  <c r="AJ184" i="2" s="1"/>
  <c r="AE184" i="2"/>
  <c r="AO183" i="2"/>
  <c r="AK183" i="2"/>
  <c r="AI183" i="2"/>
  <c r="AH183" i="2"/>
  <c r="AG183" i="2"/>
  <c r="AF183" i="2"/>
  <c r="AJ183" i="2" s="1"/>
  <c r="AE183" i="2"/>
  <c r="AO182" i="2"/>
  <c r="AI182" i="2"/>
  <c r="AH182" i="2"/>
  <c r="AK182" i="2" s="1"/>
  <c r="AG182" i="2"/>
  <c r="AF182" i="2"/>
  <c r="AJ182" i="2" s="1"/>
  <c r="AE182" i="2"/>
  <c r="AP181" i="2"/>
  <c r="AO181" i="2"/>
  <c r="AK181" i="2"/>
  <c r="AH181" i="2"/>
  <c r="AI181" i="2" s="1"/>
  <c r="AG181" i="2"/>
  <c r="AF181" i="2"/>
  <c r="AE181" i="2"/>
  <c r="AO180" i="2"/>
  <c r="AP180" i="2" s="1"/>
  <c r="AH180" i="2"/>
  <c r="AG180" i="2"/>
  <c r="AF180" i="2"/>
  <c r="AE180" i="2"/>
  <c r="AP179" i="2"/>
  <c r="AO179" i="2"/>
  <c r="AJ179" i="2"/>
  <c r="AH179" i="2"/>
  <c r="AG179" i="2"/>
  <c r="AF179" i="2"/>
  <c r="AE179" i="2"/>
  <c r="AP178" i="2"/>
  <c r="AO178" i="2"/>
  <c r="AH178" i="2"/>
  <c r="AK178" i="2" s="1"/>
  <c r="AG178" i="2"/>
  <c r="AF178" i="2"/>
  <c r="AE178" i="2"/>
  <c r="AJ178" i="2" s="1"/>
  <c r="AO177" i="2"/>
  <c r="AK177" i="2"/>
  <c r="AI177" i="2"/>
  <c r="AH177" i="2"/>
  <c r="AG177" i="2"/>
  <c r="AF177" i="2"/>
  <c r="AJ177" i="2" s="1"/>
  <c r="AE177" i="2"/>
  <c r="AO176" i="2"/>
  <c r="AN176" i="2"/>
  <c r="AI176" i="2"/>
  <c r="AH176" i="2"/>
  <c r="AK176" i="2" s="1"/>
  <c r="AG176" i="2"/>
  <c r="AF176" i="2"/>
  <c r="AE176" i="2"/>
  <c r="AJ176" i="2" s="1"/>
  <c r="AP175" i="2"/>
  <c r="AO175" i="2"/>
  <c r="AI175" i="2"/>
  <c r="AH175" i="2"/>
  <c r="AK175" i="2" s="1"/>
  <c r="AG175" i="2"/>
  <c r="AF175" i="2"/>
  <c r="AJ175" i="2" s="1"/>
  <c r="AE175" i="2"/>
  <c r="AO174" i="2"/>
  <c r="AH174" i="2"/>
  <c r="AK174" i="2" s="1"/>
  <c r="AG174" i="2"/>
  <c r="AF174" i="2"/>
  <c r="AE174" i="2"/>
  <c r="AP173" i="2"/>
  <c r="AO173" i="2"/>
  <c r="AH173" i="2"/>
  <c r="AG173" i="2"/>
  <c r="AF173" i="2"/>
  <c r="AE173" i="2"/>
  <c r="AP172" i="2"/>
  <c r="AO172" i="2"/>
  <c r="AP174" i="2" s="1"/>
  <c r="AJ172" i="2"/>
  <c r="AH172" i="2"/>
  <c r="AG172" i="2"/>
  <c r="AF172" i="2"/>
  <c r="AE172" i="2"/>
  <c r="AP171" i="2"/>
  <c r="AO171" i="2"/>
  <c r="AH171" i="2"/>
  <c r="AG171" i="2"/>
  <c r="AF171" i="2"/>
  <c r="AE171" i="2"/>
  <c r="AO170" i="2"/>
  <c r="AI170" i="2"/>
  <c r="AH170" i="2"/>
  <c r="AK170" i="2" s="1"/>
  <c r="AG170" i="2"/>
  <c r="AF170" i="2"/>
  <c r="AJ170" i="2" s="1"/>
  <c r="AE170" i="2"/>
  <c r="AO169" i="2"/>
  <c r="AK169" i="2"/>
  <c r="AH169" i="2"/>
  <c r="AI169" i="2" s="1"/>
  <c r="AG169" i="2"/>
  <c r="AF169" i="2"/>
  <c r="AE169" i="2"/>
  <c r="AJ169" i="2" s="1"/>
  <c r="AO168" i="2"/>
  <c r="AH168" i="2"/>
  <c r="AK168" i="2" s="1"/>
  <c r="AG168" i="2"/>
  <c r="AI168" i="2" s="1"/>
  <c r="AF168" i="2"/>
  <c r="AE168" i="2"/>
  <c r="AJ168" i="2" s="1"/>
  <c r="AO167" i="2"/>
  <c r="AK167" i="2"/>
  <c r="AJ167" i="2"/>
  <c r="AI167" i="2"/>
  <c r="AH167" i="2"/>
  <c r="AG167" i="2"/>
  <c r="AF167" i="2"/>
  <c r="AE167" i="2"/>
  <c r="AO166" i="2"/>
  <c r="AI166" i="2"/>
  <c r="AH166" i="2"/>
  <c r="AG166" i="2"/>
  <c r="AF166" i="2"/>
  <c r="AE166" i="2"/>
  <c r="AO165" i="2"/>
  <c r="AK165" i="2"/>
  <c r="AH165" i="2"/>
  <c r="AI165" i="2" s="1"/>
  <c r="AG165" i="2"/>
  <c r="AF165" i="2"/>
  <c r="AJ165" i="2" s="1"/>
  <c r="AE165" i="2"/>
  <c r="AO164" i="2"/>
  <c r="AH164" i="2"/>
  <c r="AG164" i="2"/>
  <c r="AF164" i="2"/>
  <c r="AJ164" i="2" s="1"/>
  <c r="AE164" i="2"/>
  <c r="AO163" i="2"/>
  <c r="AK163" i="2"/>
  <c r="AI163" i="2"/>
  <c r="AH163" i="2"/>
  <c r="AG163" i="2"/>
  <c r="AF163" i="2"/>
  <c r="AE163" i="2"/>
  <c r="AJ163" i="2" s="1"/>
  <c r="AO162" i="2"/>
  <c r="AH162" i="2"/>
  <c r="AG162" i="2"/>
  <c r="AF162" i="2"/>
  <c r="AE162" i="2"/>
  <c r="AJ162" i="2" s="1"/>
  <c r="AO161" i="2"/>
  <c r="AH161" i="2"/>
  <c r="AG161" i="2"/>
  <c r="AF161" i="2"/>
  <c r="AE161" i="2"/>
  <c r="AO160" i="2"/>
  <c r="AI160" i="2"/>
  <c r="AH160" i="2"/>
  <c r="AK160" i="2" s="1"/>
  <c r="AG160" i="2"/>
  <c r="AF160" i="2"/>
  <c r="AJ160" i="2" s="1"/>
  <c r="AE160" i="2"/>
  <c r="AO159" i="2"/>
  <c r="AK159" i="2"/>
  <c r="AH159" i="2"/>
  <c r="AI159" i="2" s="1"/>
  <c r="AG159" i="2"/>
  <c r="AF159" i="2"/>
  <c r="AJ159" i="2" s="1"/>
  <c r="AE159" i="2"/>
  <c r="AO158" i="2"/>
  <c r="AH158" i="2"/>
  <c r="AG158" i="2"/>
  <c r="AF158" i="2"/>
  <c r="AJ158" i="2" s="1"/>
  <c r="AE158" i="2"/>
  <c r="AO157" i="2"/>
  <c r="AI157" i="2"/>
  <c r="AH157" i="2"/>
  <c r="AK157" i="2" s="1"/>
  <c r="AG157" i="2"/>
  <c r="AF157" i="2"/>
  <c r="AJ157" i="2" s="1"/>
  <c r="AE157" i="2"/>
  <c r="AO156" i="2"/>
  <c r="AP158" i="2" s="1"/>
  <c r="AH156" i="2"/>
  <c r="AG156" i="2"/>
  <c r="AF156" i="2"/>
  <c r="AE156" i="2"/>
  <c r="AO155" i="2"/>
  <c r="AK155" i="2"/>
  <c r="AI155" i="2"/>
  <c r="AH155" i="2"/>
  <c r="AG155" i="2"/>
  <c r="AF155" i="2"/>
  <c r="AJ155" i="2" s="1"/>
  <c r="AE155" i="2"/>
  <c r="AO154" i="2"/>
  <c r="AI154" i="2"/>
  <c r="AH154" i="2"/>
  <c r="AK154" i="2" s="1"/>
  <c r="AG154" i="2"/>
  <c r="AF154" i="2"/>
  <c r="AE154" i="2"/>
  <c r="AO153" i="2"/>
  <c r="AH153" i="2"/>
  <c r="AI153" i="2" s="1"/>
  <c r="AG153" i="2"/>
  <c r="AF153" i="2"/>
  <c r="AJ153" i="2" s="1"/>
  <c r="AE153" i="2"/>
  <c r="AO152" i="2"/>
  <c r="AP155" i="2" s="1"/>
  <c r="AH152" i="2"/>
  <c r="AG152" i="2"/>
  <c r="AF152" i="2"/>
  <c r="AJ152" i="2" s="1"/>
  <c r="AE152" i="2"/>
  <c r="AO151" i="2"/>
  <c r="AK151" i="2"/>
  <c r="AI151" i="2"/>
  <c r="AH151" i="2"/>
  <c r="AG151" i="2"/>
  <c r="AF151" i="2"/>
  <c r="AJ151" i="2" s="1"/>
  <c r="AE151" i="2"/>
  <c r="AO150" i="2"/>
  <c r="AH150" i="2"/>
  <c r="AK150" i="2" s="1"/>
  <c r="AG150" i="2"/>
  <c r="AI150" i="2" s="1"/>
  <c r="AF150" i="2"/>
  <c r="AE150" i="2"/>
  <c r="AJ150" i="2" s="1"/>
  <c r="AO149" i="2"/>
  <c r="AK149" i="2"/>
  <c r="AI149" i="2"/>
  <c r="AH149" i="2"/>
  <c r="AG149" i="2"/>
  <c r="AF149" i="2"/>
  <c r="AJ149" i="2" s="1"/>
  <c r="AE149" i="2"/>
  <c r="AO148" i="2"/>
  <c r="AP150" i="2" s="1"/>
  <c r="AI148" i="2"/>
  <c r="AH148" i="2"/>
  <c r="AK148" i="2" s="1"/>
  <c r="AG148" i="2"/>
  <c r="AF148" i="2"/>
  <c r="AE148" i="2"/>
  <c r="AO147" i="2"/>
  <c r="AK147" i="2"/>
  <c r="AH147" i="2"/>
  <c r="AG147" i="2"/>
  <c r="AF147" i="2"/>
  <c r="AJ147" i="2" s="1"/>
  <c r="AE147" i="2"/>
  <c r="AO146" i="2"/>
  <c r="AI146" i="2"/>
  <c r="AH146" i="2"/>
  <c r="AK146" i="2" s="1"/>
  <c r="AG146" i="2"/>
  <c r="AF146" i="2"/>
  <c r="AJ146" i="2" s="1"/>
  <c r="AE146" i="2"/>
  <c r="AO145" i="2"/>
  <c r="AK145" i="2"/>
  <c r="AJ145" i="2"/>
  <c r="AH145" i="2"/>
  <c r="AI145" i="2" s="1"/>
  <c r="AG145" i="2"/>
  <c r="AF145" i="2"/>
  <c r="AE145" i="2"/>
  <c r="AO144" i="2"/>
  <c r="AP146" i="2" s="1"/>
  <c r="AH144" i="2"/>
  <c r="AG144" i="2"/>
  <c r="AF144" i="2"/>
  <c r="AJ144" i="2" s="1"/>
  <c r="AE144" i="2"/>
  <c r="AO143" i="2"/>
  <c r="AJ143" i="2"/>
  <c r="AI143" i="2"/>
  <c r="AH143" i="2"/>
  <c r="AK143" i="2" s="1"/>
  <c r="AG143" i="2"/>
  <c r="AF143" i="2"/>
  <c r="AE143" i="2"/>
  <c r="AO142" i="2"/>
  <c r="AH142" i="2"/>
  <c r="AG142" i="2"/>
  <c r="AF142" i="2"/>
  <c r="AE142" i="2"/>
  <c r="AO141" i="2"/>
  <c r="AH141" i="2"/>
  <c r="AK141" i="2" s="1"/>
  <c r="AG141" i="2"/>
  <c r="AF141" i="2"/>
  <c r="AE141" i="2"/>
  <c r="AO140" i="2"/>
  <c r="AH140" i="2"/>
  <c r="AG140" i="2"/>
  <c r="AF140" i="2"/>
  <c r="AE140" i="2"/>
  <c r="AO139" i="2"/>
  <c r="AI139" i="2"/>
  <c r="AH139" i="2"/>
  <c r="AK139" i="2" s="1"/>
  <c r="AG139" i="2"/>
  <c r="AF139" i="2"/>
  <c r="AE139" i="2"/>
  <c r="AP138" i="2"/>
  <c r="AO138" i="2"/>
  <c r="AP141" i="2" s="1"/>
  <c r="AH138" i="2"/>
  <c r="AG138" i="2"/>
  <c r="AF138" i="2"/>
  <c r="AE138" i="2"/>
  <c r="AO137" i="2"/>
  <c r="AK137" i="2"/>
  <c r="AI137" i="2"/>
  <c r="AH137" i="2"/>
  <c r="AG137" i="2"/>
  <c r="AF137" i="2"/>
  <c r="AJ137" i="2" s="1"/>
  <c r="AE137" i="2"/>
  <c r="AO136" i="2"/>
  <c r="AM136" i="2"/>
  <c r="AH136" i="2"/>
  <c r="AG136" i="2"/>
  <c r="AF136" i="2"/>
  <c r="AE136" i="2"/>
  <c r="AJ136" i="2" s="1"/>
  <c r="AO135" i="2"/>
  <c r="AK135" i="2"/>
  <c r="AI135" i="2"/>
  <c r="AH135" i="2"/>
  <c r="AG135" i="2"/>
  <c r="AF135" i="2"/>
  <c r="AJ135" i="2" s="1"/>
  <c r="AM134" i="2" s="1"/>
  <c r="AE135" i="2"/>
  <c r="AO134" i="2"/>
  <c r="AP137" i="2" s="1"/>
  <c r="AH134" i="2"/>
  <c r="AG134" i="2"/>
  <c r="AF134" i="2"/>
  <c r="AE134" i="2"/>
  <c r="AJ134" i="2" s="1"/>
  <c r="AO133" i="2"/>
  <c r="AH133" i="2"/>
  <c r="AK133" i="2" s="1"/>
  <c r="AG133" i="2"/>
  <c r="AF133" i="2"/>
  <c r="AJ133" i="2" s="1"/>
  <c r="AE133" i="2"/>
  <c r="AP132" i="2"/>
  <c r="AO132" i="2"/>
  <c r="AP133" i="2" s="1"/>
  <c r="AH132" i="2"/>
  <c r="AG132" i="2"/>
  <c r="AF132" i="2"/>
  <c r="AE132" i="2"/>
  <c r="AJ132" i="2" s="1"/>
  <c r="AP131" i="2"/>
  <c r="AO131" i="2"/>
  <c r="AH131" i="2"/>
  <c r="AK131" i="2" s="1"/>
  <c r="AG131" i="2"/>
  <c r="AF131" i="2"/>
  <c r="AE131" i="2"/>
  <c r="AP130" i="2"/>
  <c r="AO130" i="2"/>
  <c r="AH130" i="2"/>
  <c r="AG130" i="2"/>
  <c r="AF130" i="2"/>
  <c r="AE130" i="2"/>
  <c r="AJ130" i="2" s="1"/>
  <c r="AP129" i="2"/>
  <c r="AO129" i="2"/>
  <c r="AI129" i="2"/>
  <c r="AH129" i="2"/>
  <c r="AG129" i="2"/>
  <c r="AF129" i="2"/>
  <c r="AJ129" i="2" s="1"/>
  <c r="AE129" i="2"/>
  <c r="AO128" i="2"/>
  <c r="AH128" i="2"/>
  <c r="AG128" i="2"/>
  <c r="AF128" i="2"/>
  <c r="AE128" i="2"/>
  <c r="AJ128" i="2" s="1"/>
  <c r="AO127" i="2"/>
  <c r="AK127" i="2"/>
  <c r="AI127" i="2"/>
  <c r="AH127" i="2"/>
  <c r="AG127" i="2"/>
  <c r="AF127" i="2"/>
  <c r="AJ127" i="2" s="1"/>
  <c r="AE127" i="2"/>
  <c r="AO126" i="2"/>
  <c r="AH126" i="2"/>
  <c r="AK126" i="2" s="1"/>
  <c r="AG126" i="2"/>
  <c r="AF126" i="2"/>
  <c r="AE126" i="2"/>
  <c r="AO125" i="2"/>
  <c r="AK125" i="2"/>
  <c r="AI125" i="2"/>
  <c r="AH125" i="2"/>
  <c r="AG125" i="2"/>
  <c r="AF125" i="2"/>
  <c r="AE125" i="2"/>
  <c r="AP124" i="2"/>
  <c r="AO124" i="2"/>
  <c r="AP128" i="2" s="1"/>
  <c r="AH124" i="2"/>
  <c r="AK124" i="2" s="1"/>
  <c r="AG124" i="2"/>
  <c r="AI124" i="2" s="1"/>
  <c r="AF124" i="2"/>
  <c r="AE124" i="2"/>
  <c r="AJ124" i="2" s="1"/>
  <c r="AO123" i="2"/>
  <c r="AH123" i="2"/>
  <c r="AK123" i="2" s="1"/>
  <c r="AG123" i="2"/>
  <c r="AF123" i="2"/>
  <c r="AE123" i="2"/>
  <c r="AO122" i="2"/>
  <c r="AI122" i="2"/>
  <c r="AH122" i="2"/>
  <c r="AK122" i="2" s="1"/>
  <c r="AG122" i="2"/>
  <c r="AF122" i="2"/>
  <c r="AE122" i="2"/>
  <c r="AJ122" i="2" s="1"/>
  <c r="AO121" i="2"/>
  <c r="AH121" i="2"/>
  <c r="AG121" i="2"/>
  <c r="AF121" i="2"/>
  <c r="AE121" i="2"/>
  <c r="AO120" i="2"/>
  <c r="AP122" i="2" s="1"/>
  <c r="AI120" i="2"/>
  <c r="AH120" i="2"/>
  <c r="AK120" i="2" s="1"/>
  <c r="AG120" i="2"/>
  <c r="AF120" i="2"/>
  <c r="AE120" i="2"/>
  <c r="AO119" i="2"/>
  <c r="AK119" i="2"/>
  <c r="AI119" i="2"/>
  <c r="AH119" i="2"/>
  <c r="AG119" i="2"/>
  <c r="AF119" i="2"/>
  <c r="AJ119" i="2" s="1"/>
  <c r="AE119" i="2"/>
  <c r="AO118" i="2"/>
  <c r="AP119" i="2" s="1"/>
  <c r="AH118" i="2"/>
  <c r="AK118" i="2" s="1"/>
  <c r="AG118" i="2"/>
  <c r="AF118" i="2"/>
  <c r="AE118" i="2"/>
  <c r="AJ118" i="2" s="1"/>
  <c r="AP117" i="2"/>
  <c r="AO117" i="2"/>
  <c r="AI117" i="2"/>
  <c r="AH117" i="2"/>
  <c r="AK117" i="2" s="1"/>
  <c r="AG117" i="2"/>
  <c r="AF117" i="2"/>
  <c r="AJ117" i="2" s="1"/>
  <c r="AE117" i="2"/>
  <c r="AO116" i="2"/>
  <c r="AH116" i="2"/>
  <c r="AK116" i="2" s="1"/>
  <c r="AG116" i="2"/>
  <c r="AI116" i="2" s="1"/>
  <c r="AF116" i="2"/>
  <c r="AE116" i="2"/>
  <c r="AO115" i="2"/>
  <c r="AI115" i="2"/>
  <c r="AH115" i="2"/>
  <c r="AG115" i="2"/>
  <c r="AF115" i="2"/>
  <c r="AE115" i="2"/>
  <c r="AO114" i="2"/>
  <c r="AP116" i="2" s="1"/>
  <c r="AI114" i="2"/>
  <c r="AH114" i="2"/>
  <c r="AK114" i="2" s="1"/>
  <c r="AG114" i="2"/>
  <c r="AF114" i="2"/>
  <c r="AE114" i="2"/>
  <c r="AJ114" i="2" s="1"/>
  <c r="AO113" i="2"/>
  <c r="AK113" i="2"/>
  <c r="AH113" i="2"/>
  <c r="AI113" i="2" s="1"/>
  <c r="AG113" i="2"/>
  <c r="AF113" i="2"/>
  <c r="AJ113" i="2" s="1"/>
  <c r="AE113" i="2"/>
  <c r="AP112" i="2"/>
  <c r="AO112" i="2"/>
  <c r="AP109" i="2" s="1"/>
  <c r="AH112" i="2"/>
  <c r="AK112" i="2" s="1"/>
  <c r="AG112" i="2"/>
  <c r="AF112" i="2"/>
  <c r="AE112" i="2"/>
  <c r="AJ112" i="2" s="1"/>
  <c r="AP111" i="2"/>
  <c r="AO111" i="2"/>
  <c r="AK111" i="2"/>
  <c r="AI111" i="2"/>
  <c r="AH111" i="2"/>
  <c r="AG111" i="2"/>
  <c r="AF111" i="2"/>
  <c r="AJ111" i="2" s="1"/>
  <c r="AE111" i="2"/>
  <c r="AO110" i="2"/>
  <c r="AP110" i="2" s="1"/>
  <c r="AH110" i="2"/>
  <c r="AG110" i="2"/>
  <c r="AF110" i="2"/>
  <c r="AE110" i="2"/>
  <c r="AO109" i="2"/>
  <c r="AK109" i="2"/>
  <c r="AI109" i="2"/>
  <c r="AH109" i="2"/>
  <c r="AG109" i="2"/>
  <c r="AF109" i="2"/>
  <c r="AE109" i="2"/>
  <c r="AO108" i="2"/>
  <c r="AH108" i="2"/>
  <c r="AK108" i="2" s="1"/>
  <c r="AG108" i="2"/>
  <c r="AI108" i="2" s="1"/>
  <c r="AF108" i="2"/>
  <c r="AE108" i="2"/>
  <c r="AJ108" i="2" s="1"/>
  <c r="AO107" i="2"/>
  <c r="AH107" i="2"/>
  <c r="AK107" i="2" s="1"/>
  <c r="AG107" i="2"/>
  <c r="AF107" i="2"/>
  <c r="AE107" i="2"/>
  <c r="AO106" i="2"/>
  <c r="AI106" i="2"/>
  <c r="AH106" i="2"/>
  <c r="AK106" i="2" s="1"/>
  <c r="AG106" i="2"/>
  <c r="AF106" i="2"/>
  <c r="AE106" i="2"/>
  <c r="AJ106" i="2" s="1"/>
  <c r="AO105" i="2"/>
  <c r="AH105" i="2"/>
  <c r="AG105" i="2"/>
  <c r="AF105" i="2"/>
  <c r="AE105" i="2"/>
  <c r="AO104" i="2"/>
  <c r="AP106" i="2" s="1"/>
  <c r="AI104" i="2"/>
  <c r="AH104" i="2"/>
  <c r="AK104" i="2" s="1"/>
  <c r="AG104" i="2"/>
  <c r="AF104" i="2"/>
  <c r="AE104" i="2"/>
  <c r="AO103" i="2"/>
  <c r="AK103" i="2"/>
  <c r="AI103" i="2"/>
  <c r="AH103" i="2"/>
  <c r="AG103" i="2"/>
  <c r="AF103" i="2"/>
  <c r="AJ103" i="2" s="1"/>
  <c r="AE103" i="2"/>
  <c r="AO102" i="2"/>
  <c r="AH102" i="2"/>
  <c r="AK102" i="2" s="1"/>
  <c r="AG102" i="2"/>
  <c r="AF102" i="2"/>
  <c r="AE102" i="2"/>
  <c r="AJ102" i="2" s="1"/>
  <c r="AP101" i="2"/>
  <c r="AO101" i="2"/>
  <c r="AK101" i="2"/>
  <c r="AI101" i="2"/>
  <c r="AH101" i="2"/>
  <c r="AG101" i="2"/>
  <c r="AF101" i="2"/>
  <c r="AJ101" i="2" s="1"/>
  <c r="AE101" i="2"/>
  <c r="AO100" i="2"/>
  <c r="AP100" i="2" s="1"/>
  <c r="AI100" i="2"/>
  <c r="AH100" i="2"/>
  <c r="AK100" i="2" s="1"/>
  <c r="AN99" i="2" s="1"/>
  <c r="AG100" i="2"/>
  <c r="AF100" i="2"/>
  <c r="AE100" i="2"/>
  <c r="AO99" i="2"/>
  <c r="AK99" i="2"/>
  <c r="AH99" i="2"/>
  <c r="AG99" i="2"/>
  <c r="AF99" i="2"/>
  <c r="AJ99" i="2" s="1"/>
  <c r="AE99" i="2"/>
  <c r="AP98" i="2"/>
  <c r="AO98" i="2"/>
  <c r="AP96" i="2" s="1"/>
  <c r="AI98" i="2"/>
  <c r="AH98" i="2"/>
  <c r="AK98" i="2" s="1"/>
  <c r="AG98" i="2"/>
  <c r="AF98" i="2"/>
  <c r="AE98" i="2"/>
  <c r="AJ98" i="2" s="1"/>
  <c r="AO97" i="2"/>
  <c r="AK97" i="2"/>
  <c r="AJ97" i="2"/>
  <c r="AI97" i="2"/>
  <c r="AH97" i="2"/>
  <c r="AG97" i="2"/>
  <c r="AF97" i="2"/>
  <c r="AE97" i="2"/>
  <c r="AO96" i="2"/>
  <c r="AP97" i="2" s="1"/>
  <c r="AH96" i="2"/>
  <c r="AK96" i="2" s="1"/>
  <c r="AG96" i="2"/>
  <c r="AF96" i="2"/>
  <c r="AJ96" i="2" s="1"/>
  <c r="AE96" i="2"/>
  <c r="AP95" i="2"/>
  <c r="AO95" i="2"/>
  <c r="AI95" i="2"/>
  <c r="AH95" i="2"/>
  <c r="AG95" i="2"/>
  <c r="AF95" i="2"/>
  <c r="AE95" i="2"/>
  <c r="AO94" i="2"/>
  <c r="AH94" i="2"/>
  <c r="AK94" i="2" s="1"/>
  <c r="AG94" i="2"/>
  <c r="AF94" i="2"/>
  <c r="AJ94" i="2" s="1"/>
  <c r="AE94" i="2"/>
  <c r="AP93" i="2"/>
  <c r="AO93" i="2"/>
  <c r="AH93" i="2"/>
  <c r="AG93" i="2"/>
  <c r="AF93" i="2"/>
  <c r="AE93" i="2"/>
  <c r="AO92" i="2"/>
  <c r="AP92" i="2" s="1"/>
  <c r="AK92" i="2"/>
  <c r="AH92" i="2"/>
  <c r="AI92" i="2" s="1"/>
  <c r="AG92" i="2"/>
  <c r="AF92" i="2"/>
  <c r="AJ92" i="2" s="1"/>
  <c r="AE92" i="2"/>
  <c r="AP91" i="2"/>
  <c r="AO91" i="2"/>
  <c r="AH91" i="2"/>
  <c r="AG91" i="2"/>
  <c r="AF91" i="2"/>
  <c r="AE91" i="2"/>
  <c r="AO90" i="2"/>
  <c r="AK90" i="2"/>
  <c r="AH90" i="2"/>
  <c r="AI90" i="2" s="1"/>
  <c r="AG90" i="2"/>
  <c r="AF90" i="2"/>
  <c r="AJ90" i="2" s="1"/>
  <c r="AE90" i="2"/>
  <c r="AP89" i="2"/>
  <c r="AO89" i="2"/>
  <c r="AH89" i="2"/>
  <c r="AG89" i="2"/>
  <c r="AF89" i="2"/>
  <c r="AE89" i="2"/>
  <c r="AO88" i="2"/>
  <c r="AP90" i="2" s="1"/>
  <c r="AK88" i="2"/>
  <c r="AH88" i="2"/>
  <c r="AI88" i="2" s="1"/>
  <c r="AG88" i="2"/>
  <c r="AF88" i="2"/>
  <c r="AJ88" i="2" s="1"/>
  <c r="AE88" i="2"/>
  <c r="AP87" i="2"/>
  <c r="AO87" i="2"/>
  <c r="AH87" i="2"/>
  <c r="AG87" i="2"/>
  <c r="AF87" i="2"/>
  <c r="AE87" i="2"/>
  <c r="AO86" i="2"/>
  <c r="AK86" i="2"/>
  <c r="AH86" i="2"/>
  <c r="AI86" i="2" s="1"/>
  <c r="AG86" i="2"/>
  <c r="AF86" i="2"/>
  <c r="AJ86" i="2" s="1"/>
  <c r="AE86" i="2"/>
  <c r="AP85" i="2"/>
  <c r="AO85" i="2"/>
  <c r="AH85" i="2"/>
  <c r="AG85" i="2"/>
  <c r="AF85" i="2"/>
  <c r="AE85" i="2"/>
  <c r="AO84" i="2"/>
  <c r="AK84" i="2"/>
  <c r="AH84" i="2"/>
  <c r="AI84" i="2" s="1"/>
  <c r="AG84" i="2"/>
  <c r="AF84" i="2"/>
  <c r="AJ84" i="2" s="1"/>
  <c r="AE84" i="2"/>
  <c r="AP83" i="2"/>
  <c r="AO83" i="2"/>
  <c r="AP86" i="2" s="1"/>
  <c r="AH83" i="2"/>
  <c r="AG83" i="2"/>
  <c r="AF83" i="2"/>
  <c r="AE83" i="2"/>
  <c r="AK82" i="2"/>
  <c r="AH82" i="2"/>
  <c r="AI82" i="2" s="1"/>
  <c r="AG82" i="2"/>
  <c r="AF82" i="2"/>
  <c r="AJ82" i="2" s="1"/>
  <c r="AE82" i="2"/>
  <c r="P82" i="2"/>
  <c r="AI81" i="2"/>
  <c r="AH81" i="2"/>
  <c r="AK81" i="2" s="1"/>
  <c r="AG81" i="2"/>
  <c r="AF81" i="2"/>
  <c r="AE81" i="2"/>
  <c r="P81" i="2"/>
  <c r="AI80" i="2"/>
  <c r="AH80" i="2"/>
  <c r="AK80" i="2" s="1"/>
  <c r="AG80" i="2"/>
  <c r="AF80" i="2"/>
  <c r="AJ80" i="2" s="1"/>
  <c r="AE80" i="2"/>
  <c r="P80" i="2"/>
  <c r="AO79" i="2"/>
  <c r="AK79" i="2"/>
  <c r="AH79" i="2"/>
  <c r="AG79" i="2"/>
  <c r="AI79" i="2" s="1"/>
  <c r="AF79" i="2"/>
  <c r="AJ79" i="2" s="1"/>
  <c r="AE79" i="2"/>
  <c r="P79" i="2"/>
  <c r="AO78" i="2"/>
  <c r="AH78" i="2"/>
  <c r="AG78" i="2"/>
  <c r="AF78" i="2"/>
  <c r="AE78" i="2"/>
  <c r="P78" i="2"/>
  <c r="AO77" i="2"/>
  <c r="AI77" i="2"/>
  <c r="AH77" i="2"/>
  <c r="AG77" i="2"/>
  <c r="AF77" i="2"/>
  <c r="AE77" i="2"/>
  <c r="P77" i="2"/>
  <c r="AH76" i="2"/>
  <c r="AI76" i="2" s="1"/>
  <c r="AG76" i="2"/>
  <c r="AF76" i="2"/>
  <c r="AJ76" i="2" s="1"/>
  <c r="AE76" i="2"/>
  <c r="P76" i="2"/>
  <c r="AK75" i="2"/>
  <c r="AJ75" i="2"/>
  <c r="AH75" i="2"/>
  <c r="AI75" i="2" s="1"/>
  <c r="AG75" i="2"/>
  <c r="AF75" i="2"/>
  <c r="AE75" i="2"/>
  <c r="P75" i="2"/>
  <c r="AI74" i="2"/>
  <c r="AH74" i="2"/>
  <c r="AG74" i="2"/>
  <c r="AF74" i="2"/>
  <c r="AE74" i="2"/>
  <c r="P74" i="2"/>
  <c r="AI73" i="2"/>
  <c r="AH73" i="2"/>
  <c r="AK73" i="2" s="1"/>
  <c r="AG73" i="2"/>
  <c r="AF73" i="2"/>
  <c r="AE73" i="2"/>
  <c r="P73" i="2"/>
  <c r="AK72" i="2"/>
  <c r="AJ72" i="2"/>
  <c r="AI72" i="2"/>
  <c r="AH72" i="2"/>
  <c r="AG72" i="2"/>
  <c r="AF72" i="2"/>
  <c r="AE72" i="2"/>
  <c r="P72" i="2"/>
  <c r="AO71" i="2"/>
  <c r="AK71" i="2"/>
  <c r="AH71" i="2"/>
  <c r="AG71" i="2"/>
  <c r="AF71" i="2"/>
  <c r="AE71" i="2"/>
  <c r="P71" i="2"/>
  <c r="AH70" i="2"/>
  <c r="AG70" i="2"/>
  <c r="AF70" i="2"/>
  <c r="AE70" i="2"/>
  <c r="P70" i="2"/>
  <c r="AI69" i="2"/>
  <c r="AH69" i="2"/>
  <c r="AK69" i="2" s="1"/>
  <c r="AG69" i="2"/>
  <c r="AF69" i="2"/>
  <c r="AE69" i="2"/>
  <c r="AJ69" i="2" s="1"/>
  <c r="P69" i="2"/>
  <c r="AJ68" i="2"/>
  <c r="AH68" i="2"/>
  <c r="AI68" i="2" s="1"/>
  <c r="AG68" i="2"/>
  <c r="AF68" i="2"/>
  <c r="AE68" i="2"/>
  <c r="P68" i="2"/>
  <c r="AO67" i="2"/>
  <c r="AK67" i="2"/>
  <c r="AJ67" i="2"/>
  <c r="AH67" i="2"/>
  <c r="AG67" i="2"/>
  <c r="AF67" i="2"/>
  <c r="AE67" i="2"/>
  <c r="P67" i="2"/>
  <c r="AO66" i="2"/>
  <c r="AH66" i="2"/>
  <c r="AG66" i="2"/>
  <c r="AF66" i="2"/>
  <c r="AE66" i="2"/>
  <c r="P66" i="2"/>
  <c r="AO65" i="2"/>
  <c r="AK65" i="2"/>
  <c r="AI65" i="2"/>
  <c r="AH65" i="2"/>
  <c r="AG65" i="2"/>
  <c r="AF65" i="2"/>
  <c r="AJ65" i="2" s="1"/>
  <c r="AE65" i="2"/>
  <c r="P65" i="2"/>
  <c r="AO64" i="2"/>
  <c r="AK64" i="2"/>
  <c r="AJ64" i="2"/>
  <c r="AI64" i="2"/>
  <c r="AH64" i="2"/>
  <c r="AG64" i="2"/>
  <c r="AF64" i="2"/>
  <c r="AE64" i="2"/>
  <c r="P64" i="2"/>
  <c r="AH63" i="2"/>
  <c r="AG63" i="2"/>
  <c r="AF63" i="2"/>
  <c r="AE63" i="2"/>
  <c r="P63" i="2"/>
  <c r="AK62" i="2"/>
  <c r="AH62" i="2"/>
  <c r="AI62" i="2" s="1"/>
  <c r="AG62" i="2"/>
  <c r="AF62" i="2"/>
  <c r="AE62" i="2"/>
  <c r="P62" i="2"/>
  <c r="AJ61" i="2"/>
  <c r="AI61" i="2"/>
  <c r="AH61" i="2"/>
  <c r="AK61" i="2" s="1"/>
  <c r="AG61" i="2"/>
  <c r="AF61" i="2"/>
  <c r="AE61" i="2"/>
  <c r="P61" i="2"/>
  <c r="AH60" i="2"/>
  <c r="AG60" i="2"/>
  <c r="AF60" i="2"/>
  <c r="AJ60" i="2" s="1"/>
  <c r="AE60" i="2"/>
  <c r="P60" i="2"/>
  <c r="AO59" i="2"/>
  <c r="AK59" i="2"/>
  <c r="AJ59" i="2"/>
  <c r="AH59" i="2"/>
  <c r="AG59" i="2"/>
  <c r="AF59" i="2"/>
  <c r="AE59" i="2"/>
  <c r="P59" i="2"/>
  <c r="AO58" i="2"/>
  <c r="AH58" i="2"/>
  <c r="AG58" i="2"/>
  <c r="AF58" i="2"/>
  <c r="AE58" i="2"/>
  <c r="P58" i="2"/>
  <c r="AO57" i="2"/>
  <c r="AK57" i="2"/>
  <c r="AI57" i="2"/>
  <c r="AH57" i="2"/>
  <c r="AG57" i="2"/>
  <c r="AF57" i="2"/>
  <c r="AJ57" i="2" s="1"/>
  <c r="AE57" i="2"/>
  <c r="P57" i="2"/>
  <c r="AK56" i="2"/>
  <c r="AJ56" i="2"/>
  <c r="AI56" i="2"/>
  <c r="AH56" i="2"/>
  <c r="AG56" i="2"/>
  <c r="AF56" i="2"/>
  <c r="AE56" i="2"/>
  <c r="P56" i="2"/>
  <c r="AK55" i="2"/>
  <c r="AI55" i="2"/>
  <c r="AH55" i="2"/>
  <c r="AG55" i="2"/>
  <c r="AF55" i="2"/>
  <c r="AJ55" i="2" s="1"/>
  <c r="AE55" i="2"/>
  <c r="P55" i="2"/>
  <c r="AH54" i="2"/>
  <c r="AG54" i="2"/>
  <c r="AF54" i="2"/>
  <c r="AE54" i="2"/>
  <c r="P54" i="2"/>
  <c r="AK53" i="2"/>
  <c r="AJ53" i="2"/>
  <c r="AI53" i="2"/>
  <c r="AH53" i="2"/>
  <c r="AG53" i="2"/>
  <c r="AF53" i="2"/>
  <c r="AE53" i="2"/>
  <c r="P53" i="2"/>
  <c r="AH52" i="2"/>
  <c r="AG52" i="2"/>
  <c r="AF52" i="2"/>
  <c r="AE52" i="2"/>
  <c r="AJ52" i="2" s="1"/>
  <c r="P52" i="2"/>
  <c r="AO51" i="2"/>
  <c r="AI51" i="2"/>
  <c r="AH51" i="2"/>
  <c r="AK51" i="2" s="1"/>
  <c r="AG51" i="2"/>
  <c r="AF51" i="2"/>
  <c r="AE51" i="2"/>
  <c r="AJ51" i="2" s="1"/>
  <c r="P51" i="2"/>
  <c r="AO50" i="2"/>
  <c r="AI50" i="2"/>
  <c r="AH50" i="2"/>
  <c r="AG50" i="2"/>
  <c r="AF50" i="2"/>
  <c r="AE50" i="2"/>
  <c r="AJ50" i="2" s="1"/>
  <c r="P50" i="2"/>
  <c r="AN49" i="2"/>
  <c r="AK49" i="2"/>
  <c r="AI49" i="2"/>
  <c r="AH49" i="2"/>
  <c r="AG49" i="2"/>
  <c r="AF49" i="2"/>
  <c r="AJ49" i="2" s="1"/>
  <c r="AE49" i="2"/>
  <c r="P49" i="2"/>
  <c r="AN48" i="2"/>
  <c r="AJ48" i="2"/>
  <c r="AI48" i="2"/>
  <c r="AH48" i="2"/>
  <c r="AK48" i="2" s="1"/>
  <c r="AN46" i="2" s="1"/>
  <c r="AG48" i="2"/>
  <c r="AF48" i="2"/>
  <c r="AE48" i="2"/>
  <c r="P48" i="2"/>
  <c r="AK47" i="2"/>
  <c r="AJ47" i="2"/>
  <c r="AH47" i="2"/>
  <c r="AG47" i="2"/>
  <c r="AI47" i="2" s="1"/>
  <c r="AF47" i="2"/>
  <c r="AE47" i="2"/>
  <c r="P47" i="2"/>
  <c r="AO46" i="2"/>
  <c r="AK46" i="2"/>
  <c r="AN47" i="2" s="1"/>
  <c r="AH46" i="2"/>
  <c r="AG46" i="2"/>
  <c r="AF46" i="2"/>
  <c r="AJ46" i="2" s="1"/>
  <c r="AE46" i="2"/>
  <c r="P46" i="2"/>
  <c r="AK45" i="2"/>
  <c r="AI45" i="2"/>
  <c r="AH45" i="2"/>
  <c r="AG45" i="2"/>
  <c r="AF45" i="2"/>
  <c r="AE45" i="2"/>
  <c r="AJ45" i="2" s="1"/>
  <c r="P45" i="2"/>
  <c r="AI44" i="2"/>
  <c r="AH44" i="2"/>
  <c r="AK44" i="2" s="1"/>
  <c r="AG44" i="2"/>
  <c r="AF44" i="2"/>
  <c r="AJ44" i="2" s="1"/>
  <c r="AE44" i="2"/>
  <c r="P44" i="2"/>
  <c r="AK43" i="2"/>
  <c r="AH43" i="2"/>
  <c r="AG43" i="2"/>
  <c r="AI43" i="2" s="1"/>
  <c r="AF43" i="2"/>
  <c r="AJ43" i="2" s="1"/>
  <c r="AE43" i="2"/>
  <c r="P43" i="2"/>
  <c r="AH42" i="2"/>
  <c r="AG42" i="2"/>
  <c r="AF42" i="2"/>
  <c r="AE42" i="2"/>
  <c r="P42" i="2"/>
  <c r="AO41" i="2"/>
  <c r="AH41" i="2"/>
  <c r="AG41" i="2"/>
  <c r="AF41" i="2"/>
  <c r="AE41" i="2"/>
  <c r="P41" i="2"/>
  <c r="AM40" i="2"/>
  <c r="AI40" i="2"/>
  <c r="AH40" i="2"/>
  <c r="AK40" i="2" s="1"/>
  <c r="AG40" i="2"/>
  <c r="AF40" i="2"/>
  <c r="AE40" i="2"/>
  <c r="AJ40" i="2" s="1"/>
  <c r="P40" i="2"/>
  <c r="AK39" i="2"/>
  <c r="AJ39" i="2"/>
  <c r="AH39" i="2"/>
  <c r="AG39" i="2"/>
  <c r="AI39" i="2" s="1"/>
  <c r="AF39" i="2"/>
  <c r="AE39" i="2"/>
  <c r="P39" i="2"/>
  <c r="AO38" i="2"/>
  <c r="AH38" i="2"/>
  <c r="AK38" i="2" s="1"/>
  <c r="AG38" i="2"/>
  <c r="AF38" i="2"/>
  <c r="AJ38" i="2" s="1"/>
  <c r="AE38" i="2"/>
  <c r="P38" i="2"/>
  <c r="AO37" i="2"/>
  <c r="AK37" i="2"/>
  <c r="AI37" i="2"/>
  <c r="AH37" i="2"/>
  <c r="AG37" i="2"/>
  <c r="AF37" i="2"/>
  <c r="AE37" i="2"/>
  <c r="AJ37" i="2" s="1"/>
  <c r="P37" i="2"/>
  <c r="AO36" i="2"/>
  <c r="AI36" i="2"/>
  <c r="AH36" i="2"/>
  <c r="AG36" i="2"/>
  <c r="AF36" i="2"/>
  <c r="AJ36" i="2" s="1"/>
  <c r="AE36" i="2"/>
  <c r="P36" i="2"/>
  <c r="AK35" i="2"/>
  <c r="AH35" i="2"/>
  <c r="AG35" i="2"/>
  <c r="AI35" i="2" s="1"/>
  <c r="AF35" i="2"/>
  <c r="AJ35" i="2" s="1"/>
  <c r="AE35" i="2"/>
  <c r="P35" i="2"/>
  <c r="AK34" i="2"/>
  <c r="AH34" i="2"/>
  <c r="AG34" i="2"/>
  <c r="AF34" i="2"/>
  <c r="AE34" i="2"/>
  <c r="P34" i="2"/>
  <c r="AO33" i="2"/>
  <c r="AO34" i="2" s="1"/>
  <c r="AH33" i="2"/>
  <c r="AG33" i="2"/>
  <c r="AF33" i="2"/>
  <c r="AJ33" i="2" s="1"/>
  <c r="AE33" i="2"/>
  <c r="P33" i="2"/>
  <c r="AO32" i="2"/>
  <c r="AJ32" i="2"/>
  <c r="AH32" i="2"/>
  <c r="AG32" i="2"/>
  <c r="AF32" i="2"/>
  <c r="AE32" i="2"/>
  <c r="P32" i="2"/>
  <c r="AK31" i="2"/>
  <c r="AJ31" i="2"/>
  <c r="AH31" i="2"/>
  <c r="AG31" i="2"/>
  <c r="AI31" i="2" s="1"/>
  <c r="AF31" i="2"/>
  <c r="AE31" i="2"/>
  <c r="P31" i="2"/>
  <c r="AO30" i="2"/>
  <c r="AO31" i="2" s="1"/>
  <c r="AH30" i="2"/>
  <c r="AK30" i="2" s="1"/>
  <c r="AG30" i="2"/>
  <c r="AF30" i="2"/>
  <c r="AJ30" i="2" s="1"/>
  <c r="AE30" i="2"/>
  <c r="P30" i="2"/>
  <c r="AO29" i="2"/>
  <c r="AK29" i="2"/>
  <c r="AI29" i="2"/>
  <c r="AH29" i="2"/>
  <c r="AG29" i="2"/>
  <c r="AF29" i="2"/>
  <c r="AE29" i="2"/>
  <c r="AJ29" i="2" s="1"/>
  <c r="P29" i="2"/>
  <c r="AI28" i="2"/>
  <c r="AH28" i="2"/>
  <c r="AK28" i="2" s="1"/>
  <c r="AG28" i="2"/>
  <c r="AF28" i="2"/>
  <c r="AJ28" i="2" s="1"/>
  <c r="AE28" i="2"/>
  <c r="P28" i="2"/>
  <c r="AK27" i="2"/>
  <c r="AH27" i="2"/>
  <c r="AG27" i="2"/>
  <c r="AI27" i="2" s="1"/>
  <c r="AF27" i="2"/>
  <c r="AJ27" i="2" s="1"/>
  <c r="AE27" i="2"/>
  <c r="P27" i="2"/>
  <c r="AH26" i="2"/>
  <c r="AG26" i="2"/>
  <c r="AF26" i="2"/>
  <c r="AE26" i="2"/>
  <c r="P26" i="2"/>
  <c r="AP25" i="2"/>
  <c r="AO25" i="2"/>
  <c r="AO26" i="2" s="1"/>
  <c r="AO27" i="2" s="1"/>
  <c r="AO28" i="2" s="1"/>
  <c r="AH25" i="2"/>
  <c r="AG25" i="2"/>
  <c r="AF25" i="2"/>
  <c r="AJ25" i="2" s="1"/>
  <c r="AE25" i="2"/>
  <c r="P25" i="2"/>
  <c r="AO24" i="2"/>
  <c r="AP27" i="2" s="1"/>
  <c r="AH24" i="2"/>
  <c r="AG24" i="2"/>
  <c r="AF24" i="2"/>
  <c r="AE24" i="2"/>
  <c r="AJ24" i="2" s="1"/>
  <c r="P24" i="2"/>
  <c r="AK23" i="2"/>
  <c r="AJ23" i="2"/>
  <c r="AH23" i="2"/>
  <c r="AG23" i="2"/>
  <c r="AI23" i="2" s="1"/>
  <c r="AF23" i="2"/>
  <c r="AE23" i="2"/>
  <c r="P23" i="2"/>
  <c r="AO22" i="2"/>
  <c r="AH22" i="2"/>
  <c r="AK22" i="2" s="1"/>
  <c r="AG22" i="2"/>
  <c r="AF22" i="2"/>
  <c r="AJ22" i="2" s="1"/>
  <c r="AE22" i="2"/>
  <c r="P22" i="2"/>
  <c r="AO21" i="2"/>
  <c r="AK21" i="2"/>
  <c r="AI21" i="2"/>
  <c r="AH21" i="2"/>
  <c r="AG21" i="2"/>
  <c r="AF21" i="2"/>
  <c r="AE21" i="2"/>
  <c r="AJ21" i="2" s="1"/>
  <c r="P21" i="2"/>
  <c r="AO20" i="2"/>
  <c r="AI20" i="2"/>
  <c r="AH20" i="2"/>
  <c r="AG20" i="2"/>
  <c r="AF20" i="2"/>
  <c r="AJ20" i="2" s="1"/>
  <c r="AE20" i="2"/>
  <c r="P20" i="2"/>
  <c r="AK19" i="2"/>
  <c r="AI19" i="2"/>
  <c r="AH19" i="2"/>
  <c r="AG19" i="2"/>
  <c r="AF19" i="2"/>
  <c r="AJ19" i="2" s="1"/>
  <c r="AE19" i="2"/>
  <c r="P19" i="2"/>
  <c r="AK18" i="2"/>
  <c r="AH18" i="2"/>
  <c r="AG18" i="2"/>
  <c r="AF18" i="2"/>
  <c r="AE18" i="2"/>
  <c r="P18" i="2"/>
  <c r="AH17" i="2"/>
  <c r="AG17" i="2"/>
  <c r="AF17" i="2"/>
  <c r="AE17" i="2"/>
  <c r="P17" i="2"/>
  <c r="AH16" i="2"/>
  <c r="AI16" i="2" s="1"/>
  <c r="AG16" i="2"/>
  <c r="AF16" i="2"/>
  <c r="AE16" i="2"/>
  <c r="AJ16" i="2" s="1"/>
  <c r="P16" i="2"/>
  <c r="AO15" i="2"/>
  <c r="AK15" i="2"/>
  <c r="AJ15" i="2"/>
  <c r="AH15" i="2"/>
  <c r="AG15" i="2"/>
  <c r="AI15" i="2" s="1"/>
  <c r="AF15" i="2"/>
  <c r="AE15" i="2"/>
  <c r="P15" i="2"/>
  <c r="AH14" i="2"/>
  <c r="AK14" i="2" s="1"/>
  <c r="AG14" i="2"/>
  <c r="AF14" i="2"/>
  <c r="AJ14" i="2" s="1"/>
  <c r="AE14" i="2"/>
  <c r="P14" i="2"/>
  <c r="AK13" i="2"/>
  <c r="AI13" i="2"/>
  <c r="AH13" i="2"/>
  <c r="AG13" i="2"/>
  <c r="AF13" i="2"/>
  <c r="AE13" i="2"/>
  <c r="AJ13" i="2" s="1"/>
  <c r="P13" i="2"/>
  <c r="AI12" i="2"/>
  <c r="AH12" i="2"/>
  <c r="AG12" i="2"/>
  <c r="AF12" i="2"/>
  <c r="AJ12" i="2" s="1"/>
  <c r="AE12" i="2"/>
  <c r="P12" i="2"/>
  <c r="AO11" i="2"/>
  <c r="AK11" i="2"/>
  <c r="AH11" i="2"/>
  <c r="AG11" i="2"/>
  <c r="AI11" i="2" s="1"/>
  <c r="AF11" i="2"/>
  <c r="AJ11" i="2" s="1"/>
  <c r="AE11" i="2"/>
  <c r="P11" i="2"/>
  <c r="AH10" i="2"/>
  <c r="AG10" i="2"/>
  <c r="AF10" i="2"/>
  <c r="AE10" i="2"/>
  <c r="P10" i="2"/>
  <c r="AH9" i="2"/>
  <c r="AG9" i="2"/>
  <c r="AF9" i="2"/>
  <c r="AE9" i="2"/>
  <c r="P9" i="2"/>
  <c r="AH8" i="2"/>
  <c r="AI8" i="2" s="1"/>
  <c r="AG8" i="2"/>
  <c r="AF8" i="2"/>
  <c r="AE8" i="2"/>
  <c r="AJ8" i="2" s="1"/>
  <c r="P8" i="2"/>
  <c r="AK7" i="2"/>
  <c r="AJ7" i="2"/>
  <c r="AH7" i="2"/>
  <c r="AG7" i="2"/>
  <c r="AI7" i="2" s="1"/>
  <c r="AF7" i="2"/>
  <c r="AE7" i="2"/>
  <c r="P7" i="2"/>
  <c r="AO6" i="2"/>
  <c r="AH6" i="2"/>
  <c r="AG6" i="2"/>
  <c r="AF6" i="2"/>
  <c r="AJ6" i="2" s="1"/>
  <c r="AE6" i="2"/>
  <c r="P6" i="2"/>
  <c r="AK5" i="2"/>
  <c r="AI5" i="2"/>
  <c r="AH5" i="2"/>
  <c r="AG5" i="2"/>
  <c r="AF5" i="2"/>
  <c r="AE5" i="2"/>
  <c r="AJ5" i="2" s="1"/>
  <c r="P5" i="2"/>
  <c r="AI4" i="2"/>
  <c r="AH4" i="2"/>
  <c r="AK4" i="2" s="1"/>
  <c r="AG4" i="2"/>
  <c r="AF4" i="2"/>
  <c r="AJ4" i="2" s="1"/>
  <c r="AE4" i="2"/>
  <c r="P4" i="2"/>
  <c r="AK3" i="2"/>
  <c r="AH3" i="2"/>
  <c r="AG3" i="2"/>
  <c r="AI3" i="2" s="1"/>
  <c r="AF3" i="2"/>
  <c r="AJ3" i="2" s="1"/>
  <c r="AE3" i="2"/>
  <c r="P3" i="2"/>
  <c r="AO2" i="2"/>
  <c r="AH2" i="2"/>
  <c r="AG2" i="2"/>
  <c r="AF2" i="2"/>
  <c r="AE2" i="2"/>
  <c r="P2" i="2"/>
  <c r="C319" i="1"/>
  <c r="H319" i="1" s="1"/>
  <c r="H318" i="1"/>
  <c r="C318" i="1"/>
  <c r="C317" i="1"/>
  <c r="H317" i="1" s="1"/>
  <c r="K316" i="1"/>
  <c r="I316" i="1"/>
  <c r="C316" i="1"/>
  <c r="H316" i="1" s="1"/>
  <c r="K315" i="1"/>
  <c r="I315" i="1"/>
  <c r="C315" i="1"/>
  <c r="H315" i="1" s="1"/>
  <c r="C314" i="1"/>
  <c r="H314" i="1" s="1"/>
  <c r="C313" i="1"/>
  <c r="H313" i="1" s="1"/>
  <c r="K312" i="1"/>
  <c r="C312" i="1"/>
  <c r="H312" i="1" s="1"/>
  <c r="K311" i="1"/>
  <c r="C311" i="1"/>
  <c r="H311" i="1" s="1"/>
  <c r="C310" i="1"/>
  <c r="H310" i="1" s="1"/>
  <c r="C309" i="1"/>
  <c r="H309" i="1" s="1"/>
  <c r="C308" i="1"/>
  <c r="H308" i="1" s="1"/>
  <c r="K307" i="1"/>
  <c r="C307" i="1"/>
  <c r="H307" i="1" s="1"/>
  <c r="K306" i="1"/>
  <c r="H306" i="1"/>
  <c r="C306" i="1"/>
  <c r="C305" i="1"/>
  <c r="H305" i="1" s="1"/>
  <c r="C304" i="1"/>
  <c r="H304" i="1" s="1"/>
  <c r="C303" i="1"/>
  <c r="H303" i="1" s="1"/>
  <c r="G302" i="1"/>
  <c r="C302" i="1"/>
  <c r="H302" i="1" s="1"/>
  <c r="C301" i="1"/>
  <c r="H301" i="1" s="1"/>
  <c r="C300" i="1"/>
  <c r="H300" i="1" s="1"/>
  <c r="C299" i="1"/>
  <c r="H299" i="1" s="1"/>
  <c r="C298" i="1"/>
  <c r="H298" i="1" s="1"/>
  <c r="C297" i="1"/>
  <c r="H297" i="1" s="1"/>
  <c r="C296" i="1"/>
  <c r="H296" i="1" s="1"/>
  <c r="C295" i="1"/>
  <c r="H295" i="1" s="1"/>
  <c r="C294" i="1"/>
  <c r="H294" i="1" s="1"/>
  <c r="C293" i="1"/>
  <c r="H293" i="1" s="1"/>
  <c r="H292" i="1"/>
  <c r="C292" i="1"/>
  <c r="C291" i="1"/>
  <c r="H291" i="1" s="1"/>
  <c r="H290" i="1"/>
  <c r="C290" i="1"/>
  <c r="C289" i="1"/>
  <c r="H289" i="1" s="1"/>
  <c r="C288" i="1"/>
  <c r="H288" i="1" s="1"/>
  <c r="H287" i="1"/>
  <c r="C287" i="1"/>
  <c r="C286" i="1"/>
  <c r="H286" i="1" s="1"/>
  <c r="C285" i="1"/>
  <c r="H285" i="1" s="1"/>
  <c r="C284" i="1"/>
  <c r="H284" i="1" s="1"/>
  <c r="H283" i="1"/>
  <c r="C283" i="1"/>
  <c r="C282" i="1"/>
  <c r="H282" i="1" s="1"/>
  <c r="C281" i="1"/>
  <c r="H281" i="1" s="1"/>
  <c r="C280" i="1"/>
  <c r="H280" i="1" s="1"/>
  <c r="H279" i="1"/>
  <c r="C279" i="1"/>
  <c r="C278" i="1"/>
  <c r="H278" i="1" s="1"/>
  <c r="C277" i="1"/>
  <c r="H277" i="1" s="1"/>
  <c r="C276" i="1"/>
  <c r="H276" i="1" s="1"/>
  <c r="H275" i="1"/>
  <c r="C275" i="1"/>
  <c r="C274" i="1"/>
  <c r="H274" i="1" s="1"/>
  <c r="C273" i="1"/>
  <c r="H273" i="1" s="1"/>
  <c r="C272" i="1"/>
  <c r="H272" i="1" s="1"/>
  <c r="H271" i="1"/>
  <c r="C271" i="1"/>
  <c r="C270" i="1"/>
  <c r="H270" i="1" s="1"/>
  <c r="C269" i="1"/>
  <c r="H269" i="1" s="1"/>
  <c r="C268" i="1"/>
  <c r="H268" i="1" s="1"/>
  <c r="H267" i="1"/>
  <c r="C267" i="1"/>
  <c r="C266" i="1"/>
  <c r="H266" i="1" s="1"/>
  <c r="C265" i="1"/>
  <c r="H265" i="1" s="1"/>
  <c r="C264" i="1"/>
  <c r="H264" i="1" s="1"/>
  <c r="H263" i="1"/>
  <c r="C263" i="1"/>
  <c r="C262" i="1"/>
  <c r="H262" i="1" s="1"/>
  <c r="C261" i="1"/>
  <c r="H261" i="1" s="1"/>
  <c r="C260" i="1"/>
  <c r="H260" i="1" s="1"/>
  <c r="H259" i="1"/>
  <c r="C259" i="1"/>
  <c r="C258" i="1"/>
  <c r="H258" i="1" s="1"/>
  <c r="C257" i="1"/>
  <c r="H257" i="1" s="1"/>
  <c r="C256" i="1"/>
  <c r="H256" i="1" s="1"/>
  <c r="H255" i="1"/>
  <c r="C255" i="1"/>
  <c r="C254" i="1"/>
  <c r="H254" i="1" s="1"/>
  <c r="I253" i="1"/>
  <c r="C253" i="1"/>
  <c r="H253" i="1" s="1"/>
  <c r="K252" i="1"/>
  <c r="C252" i="1"/>
  <c r="H252" i="1" s="1"/>
  <c r="H251" i="1"/>
  <c r="C251" i="1"/>
  <c r="H250" i="1"/>
  <c r="C250" i="1"/>
  <c r="C249" i="1"/>
  <c r="H249" i="1" s="1"/>
  <c r="C248" i="1"/>
  <c r="H248" i="1" s="1"/>
  <c r="H247" i="1"/>
  <c r="C247" i="1"/>
  <c r="H246" i="1"/>
  <c r="C246" i="1"/>
  <c r="C245" i="1"/>
  <c r="H245" i="1" s="1"/>
  <c r="C244" i="1"/>
  <c r="H244" i="1" s="1"/>
  <c r="H243" i="1"/>
  <c r="C243" i="1"/>
  <c r="H242" i="1"/>
  <c r="C242" i="1"/>
  <c r="C241" i="1"/>
  <c r="H241" i="1" s="1"/>
  <c r="C240" i="1"/>
  <c r="H240" i="1" s="1"/>
  <c r="H239" i="1"/>
  <c r="C239" i="1"/>
  <c r="H238" i="1"/>
  <c r="C238" i="1"/>
  <c r="C237" i="1"/>
  <c r="H237" i="1" s="1"/>
  <c r="K236" i="1"/>
  <c r="C236" i="1"/>
  <c r="H236" i="1" s="1"/>
  <c r="H235" i="1"/>
  <c r="C235" i="1"/>
  <c r="K234" i="1"/>
  <c r="C234" i="1"/>
  <c r="H234" i="1" s="1"/>
  <c r="K233" i="1"/>
  <c r="C233" i="1"/>
  <c r="H233" i="1" s="1"/>
  <c r="G232" i="1"/>
  <c r="C232" i="1"/>
  <c r="H232" i="1" s="1"/>
  <c r="K231" i="1"/>
  <c r="H231" i="1"/>
  <c r="C231" i="1"/>
  <c r="K230" i="1"/>
  <c r="H230" i="1"/>
  <c r="C230" i="1"/>
  <c r="C229" i="1"/>
  <c r="H229" i="1" s="1"/>
  <c r="K228" i="1"/>
  <c r="C228" i="1"/>
  <c r="H228" i="1" s="1"/>
  <c r="K227" i="1"/>
  <c r="H227" i="1"/>
  <c r="C227" i="1"/>
  <c r="K226" i="1"/>
  <c r="C226" i="1"/>
  <c r="H226" i="1" s="1"/>
  <c r="K225" i="1"/>
  <c r="C225" i="1"/>
  <c r="H225" i="1" s="1"/>
  <c r="K224" i="1"/>
  <c r="C224" i="1"/>
  <c r="H224" i="1" s="1"/>
  <c r="K223" i="1"/>
  <c r="H223" i="1"/>
  <c r="C223" i="1"/>
  <c r="K222" i="1"/>
  <c r="C222" i="1"/>
  <c r="H222" i="1" s="1"/>
  <c r="C221" i="1"/>
  <c r="H221" i="1" s="1"/>
  <c r="C220" i="1"/>
  <c r="H220" i="1" s="1"/>
  <c r="K219" i="1"/>
  <c r="H219" i="1"/>
  <c r="C219" i="1"/>
  <c r="K218" i="1"/>
  <c r="H218" i="1"/>
  <c r="C218" i="1"/>
  <c r="K217" i="1"/>
  <c r="C217" i="1"/>
  <c r="H217" i="1" s="1"/>
  <c r="K216" i="1"/>
  <c r="C216" i="1"/>
  <c r="H216" i="1" s="1"/>
  <c r="C215" i="1"/>
  <c r="H215" i="1" s="1"/>
  <c r="H214" i="1"/>
  <c r="C214" i="1"/>
  <c r="K213" i="1"/>
  <c r="C213" i="1"/>
  <c r="H213" i="1" s="1"/>
  <c r="K212" i="1"/>
  <c r="C212" i="1"/>
  <c r="H212" i="1" s="1"/>
  <c r="C211" i="1"/>
  <c r="H211" i="1" s="1"/>
  <c r="H210" i="1"/>
  <c r="C210" i="1"/>
  <c r="C209" i="1"/>
  <c r="H209" i="1" s="1"/>
  <c r="K208" i="1"/>
  <c r="C208" i="1"/>
  <c r="H208" i="1" s="1"/>
  <c r="C207" i="1"/>
  <c r="H207" i="1" s="1"/>
  <c r="K206" i="1"/>
  <c r="C206" i="1"/>
  <c r="H206" i="1" s="1"/>
  <c r="G205" i="1"/>
  <c r="C205" i="1"/>
  <c r="H205" i="1" s="1"/>
  <c r="K204" i="1"/>
  <c r="C204" i="1"/>
  <c r="H204" i="1" s="1"/>
  <c r="K203" i="1"/>
  <c r="C203" i="1"/>
  <c r="H203" i="1" s="1"/>
  <c r="G202" i="1"/>
  <c r="C202" i="1"/>
  <c r="H202" i="1" s="1"/>
  <c r="K201" i="1"/>
  <c r="C201" i="1"/>
  <c r="H201" i="1" s="1"/>
  <c r="K200" i="1"/>
  <c r="C200" i="1"/>
  <c r="H200" i="1" s="1"/>
  <c r="G199" i="1"/>
  <c r="C199" i="1"/>
  <c r="H199" i="1" s="1"/>
  <c r="K198" i="1"/>
  <c r="H198" i="1"/>
  <c r="C198" i="1"/>
  <c r="K197" i="1"/>
  <c r="C197" i="1"/>
  <c r="H197" i="1" s="1"/>
  <c r="K196" i="1"/>
  <c r="C196" i="1"/>
  <c r="H196" i="1" s="1"/>
  <c r="K195" i="1"/>
  <c r="C195" i="1"/>
  <c r="H195" i="1" s="1"/>
  <c r="K194" i="1"/>
  <c r="H194" i="1"/>
  <c r="C194" i="1"/>
  <c r="C193" i="1"/>
  <c r="H193" i="1" s="1"/>
  <c r="K192" i="1"/>
  <c r="C192" i="1"/>
  <c r="H192" i="1" s="1"/>
  <c r="K191" i="1"/>
  <c r="C191" i="1"/>
  <c r="H191" i="1" s="1"/>
  <c r="K190" i="1"/>
  <c r="H190" i="1"/>
  <c r="C190" i="1"/>
  <c r="C189" i="1"/>
  <c r="H189" i="1" s="1"/>
  <c r="K188" i="1"/>
  <c r="I188" i="1"/>
  <c r="G188" i="1"/>
  <c r="F188" i="1"/>
  <c r="C188" i="1"/>
  <c r="H188" i="1" s="1"/>
  <c r="K187" i="1"/>
  <c r="I187" i="1"/>
  <c r="G187" i="1"/>
  <c r="F187" i="1"/>
  <c r="C187" i="1"/>
  <c r="H187" i="1" s="1"/>
  <c r="K186" i="1"/>
  <c r="H186" i="1"/>
  <c r="C186" i="1"/>
  <c r="K185" i="1"/>
  <c r="C185" i="1"/>
  <c r="H185" i="1" s="1"/>
  <c r="K184" i="1"/>
  <c r="C184" i="1"/>
  <c r="H184" i="1" s="1"/>
  <c r="C183" i="1"/>
  <c r="H183" i="1" s="1"/>
  <c r="K182" i="1"/>
  <c r="C182" i="1"/>
  <c r="H182" i="1" s="1"/>
  <c r="K181" i="1"/>
  <c r="C181" i="1"/>
  <c r="H181" i="1" s="1"/>
  <c r="C180" i="1"/>
  <c r="H180" i="1" s="1"/>
  <c r="C179" i="1"/>
  <c r="H179" i="1" s="1"/>
  <c r="K178" i="1"/>
  <c r="H178" i="1"/>
  <c r="C178" i="1"/>
  <c r="K177" i="1"/>
  <c r="C177" i="1"/>
  <c r="H177" i="1" s="1"/>
  <c r="K176" i="1"/>
  <c r="C176" i="1"/>
  <c r="H176" i="1" s="1"/>
  <c r="K175" i="1"/>
  <c r="C175" i="1"/>
  <c r="H175" i="1" s="1"/>
  <c r="G174" i="1"/>
  <c r="C174" i="1"/>
  <c r="H174" i="1" s="1"/>
  <c r="C173" i="1"/>
  <c r="H173" i="1" s="1"/>
  <c r="K172" i="1"/>
  <c r="C172" i="1"/>
  <c r="H172" i="1" s="1"/>
  <c r="K171" i="1"/>
  <c r="C171" i="1"/>
  <c r="H171" i="1" s="1"/>
  <c r="H170" i="1"/>
  <c r="G170" i="1"/>
  <c r="C170" i="1"/>
  <c r="G169" i="1"/>
  <c r="C169" i="1"/>
  <c r="H169" i="1" s="1"/>
  <c r="K168" i="1"/>
  <c r="C168" i="1"/>
  <c r="H168" i="1" s="1"/>
  <c r="C167" i="1"/>
  <c r="H167" i="1" s="1"/>
  <c r="C166" i="1"/>
  <c r="H166" i="1" s="1"/>
  <c r="C165" i="1"/>
  <c r="H165" i="1" s="1"/>
  <c r="C164" i="1"/>
  <c r="H164" i="1" s="1"/>
  <c r="C163" i="1"/>
  <c r="H163" i="1" s="1"/>
  <c r="H162" i="1"/>
  <c r="C162" i="1"/>
  <c r="K161" i="1"/>
  <c r="C161" i="1"/>
  <c r="H161" i="1" s="1"/>
  <c r="C160" i="1"/>
  <c r="H160" i="1" s="1"/>
  <c r="C159" i="1"/>
  <c r="H159" i="1" s="1"/>
  <c r="H158" i="1"/>
  <c r="C158" i="1"/>
  <c r="C157" i="1"/>
  <c r="H157" i="1" s="1"/>
  <c r="C156" i="1"/>
  <c r="H156" i="1" s="1"/>
  <c r="K155" i="1"/>
  <c r="C155" i="1"/>
  <c r="H155" i="1" s="1"/>
  <c r="C154" i="1"/>
  <c r="H154" i="1" s="1"/>
  <c r="K153" i="1"/>
  <c r="C153" i="1"/>
  <c r="H153" i="1" s="1"/>
  <c r="K152" i="1"/>
  <c r="C152" i="1"/>
  <c r="H152" i="1" s="1"/>
  <c r="K151" i="1"/>
  <c r="C151" i="1"/>
  <c r="H151" i="1" s="1"/>
  <c r="C150" i="1"/>
  <c r="H150" i="1" s="1"/>
  <c r="C149" i="1"/>
  <c r="H149" i="1" s="1"/>
  <c r="C148" i="1"/>
  <c r="H148" i="1" s="1"/>
  <c r="C147" i="1"/>
  <c r="H147" i="1" s="1"/>
  <c r="C146" i="1"/>
  <c r="H146" i="1" s="1"/>
  <c r="C145" i="1"/>
  <c r="H145" i="1" s="1"/>
  <c r="K144" i="1"/>
  <c r="C144" i="1"/>
  <c r="H144" i="1" s="1"/>
  <c r="C143" i="1"/>
  <c r="H143" i="1" s="1"/>
  <c r="H142" i="1"/>
  <c r="C142" i="1"/>
  <c r="K141" i="1"/>
  <c r="C141" i="1"/>
  <c r="H141" i="1" s="1"/>
  <c r="K140" i="1"/>
  <c r="C140" i="1"/>
  <c r="H140" i="1" s="1"/>
  <c r="K139" i="1"/>
  <c r="C139" i="1"/>
  <c r="H139" i="1" s="1"/>
  <c r="K138" i="1"/>
  <c r="H138" i="1"/>
  <c r="C138" i="1"/>
  <c r="C137" i="1"/>
  <c r="H137" i="1" s="1"/>
  <c r="K136" i="1"/>
  <c r="C136" i="1"/>
  <c r="H136" i="1" s="1"/>
  <c r="K135" i="1"/>
  <c r="C135" i="1"/>
  <c r="H135" i="1" s="1"/>
  <c r="K134" i="1"/>
  <c r="C134" i="1"/>
  <c r="H134" i="1" s="1"/>
  <c r="C133" i="1"/>
  <c r="H133" i="1" s="1"/>
  <c r="C132" i="1"/>
  <c r="H132" i="1" s="1"/>
  <c r="C131" i="1"/>
  <c r="H131" i="1" s="1"/>
  <c r="H130" i="1"/>
  <c r="C130" i="1"/>
  <c r="K129" i="1"/>
  <c r="C129" i="1"/>
  <c r="H129" i="1" s="1"/>
  <c r="C128" i="1"/>
  <c r="H128" i="1" s="1"/>
  <c r="C127" i="1"/>
  <c r="H127" i="1" s="1"/>
  <c r="K126" i="1"/>
  <c r="H126" i="1"/>
  <c r="C126" i="1"/>
  <c r="K125" i="1"/>
  <c r="C125" i="1"/>
  <c r="H125" i="1" s="1"/>
  <c r="K124" i="1"/>
  <c r="C124" i="1"/>
  <c r="H124" i="1" s="1"/>
  <c r="K123" i="1"/>
  <c r="C123" i="1"/>
  <c r="H123" i="1" s="1"/>
  <c r="K122" i="1"/>
  <c r="H122" i="1"/>
  <c r="C122" i="1"/>
  <c r="C121" i="1"/>
  <c r="H121" i="1" s="1"/>
  <c r="C120" i="1"/>
  <c r="H120" i="1" s="1"/>
  <c r="C119" i="1"/>
  <c r="H119" i="1" s="1"/>
  <c r="K118" i="1"/>
  <c r="H118" i="1"/>
  <c r="C118" i="1"/>
  <c r="C117" i="1"/>
  <c r="H117" i="1" s="1"/>
  <c r="K116" i="1"/>
  <c r="C116" i="1"/>
  <c r="H116" i="1" s="1"/>
  <c r="C115" i="1"/>
  <c r="H115" i="1" s="1"/>
  <c r="H114" i="1"/>
  <c r="C114" i="1"/>
  <c r="H113" i="1"/>
  <c r="C113" i="1"/>
  <c r="C112" i="1"/>
  <c r="H112" i="1" s="1"/>
  <c r="K111" i="1"/>
  <c r="C111" i="1"/>
  <c r="H111" i="1" s="1"/>
  <c r="K110" i="1"/>
  <c r="H110" i="1"/>
  <c r="C110" i="1"/>
  <c r="H109" i="1"/>
  <c r="C109" i="1"/>
  <c r="C108" i="1"/>
  <c r="H108" i="1" s="1"/>
  <c r="K107" i="1"/>
  <c r="C107" i="1"/>
  <c r="H107" i="1" s="1"/>
  <c r="H106" i="1"/>
  <c r="C106" i="1"/>
  <c r="H105" i="1"/>
  <c r="C105" i="1"/>
  <c r="C104" i="1"/>
  <c r="H104" i="1" s="1"/>
  <c r="C103" i="1"/>
  <c r="H103" i="1" s="1"/>
  <c r="H102" i="1"/>
  <c r="C102" i="1"/>
  <c r="H101" i="1"/>
  <c r="C101" i="1"/>
  <c r="K100" i="1"/>
  <c r="C100" i="1"/>
  <c r="H100" i="1" s="1"/>
  <c r="K99" i="1"/>
  <c r="C99" i="1"/>
  <c r="H99" i="1" s="1"/>
  <c r="H98" i="1"/>
  <c r="C98" i="1"/>
  <c r="H97" i="1"/>
  <c r="C97" i="1"/>
  <c r="K96" i="1"/>
  <c r="C96" i="1"/>
  <c r="H96" i="1" s="1"/>
  <c r="K95" i="1"/>
  <c r="C95" i="1"/>
  <c r="H95" i="1" s="1"/>
  <c r="K94" i="1"/>
  <c r="C94" i="1"/>
  <c r="H94" i="1" s="1"/>
  <c r="K93" i="1"/>
  <c r="C93" i="1"/>
  <c r="H93" i="1" s="1"/>
  <c r="K92" i="1"/>
  <c r="C92" i="1"/>
  <c r="H92" i="1" s="1"/>
  <c r="K91" i="1"/>
  <c r="C91" i="1"/>
  <c r="H91" i="1" s="1"/>
  <c r="K90" i="1"/>
  <c r="H90" i="1"/>
  <c r="C90" i="1"/>
  <c r="H89" i="1"/>
  <c r="C89" i="1"/>
  <c r="C88" i="1"/>
  <c r="H88" i="1" s="1"/>
  <c r="C87" i="1"/>
  <c r="H87" i="1" s="1"/>
  <c r="H86" i="1"/>
  <c r="C86" i="1"/>
  <c r="H85" i="1"/>
  <c r="C85" i="1"/>
  <c r="C84" i="1"/>
  <c r="H84" i="1" s="1"/>
  <c r="K83" i="1"/>
  <c r="C83" i="1"/>
  <c r="H83" i="1" s="1"/>
  <c r="K82" i="1"/>
  <c r="H82" i="1"/>
  <c r="C82" i="1"/>
  <c r="K81" i="1"/>
  <c r="H81" i="1"/>
  <c r="C81" i="1"/>
  <c r="C80" i="1"/>
  <c r="H80" i="1" s="1"/>
  <c r="K79" i="1"/>
  <c r="C79" i="1"/>
  <c r="H79" i="1" s="1"/>
  <c r="K78" i="1"/>
  <c r="C78" i="1"/>
  <c r="H78" i="1" s="1"/>
  <c r="C77" i="1"/>
  <c r="H77" i="1" s="1"/>
  <c r="C76" i="1"/>
  <c r="H76" i="1" s="1"/>
  <c r="C75" i="1"/>
  <c r="H75" i="1" s="1"/>
  <c r="C74" i="1"/>
  <c r="H74" i="1" s="1"/>
  <c r="H73" i="1"/>
  <c r="C73" i="1"/>
  <c r="C72" i="1"/>
  <c r="H72" i="1" s="1"/>
  <c r="C71" i="1"/>
  <c r="H71" i="1" s="1"/>
  <c r="H70" i="1"/>
  <c r="C70" i="1"/>
  <c r="H69" i="1"/>
  <c r="C69" i="1"/>
  <c r="C68" i="1"/>
  <c r="H68" i="1" s="1"/>
  <c r="H67" i="1"/>
  <c r="C67" i="1"/>
  <c r="K66" i="1"/>
  <c r="H66" i="1"/>
  <c r="C66" i="1"/>
  <c r="K65" i="1"/>
  <c r="H65" i="1"/>
  <c r="C65" i="1"/>
  <c r="K64" i="1"/>
  <c r="C64" i="1"/>
  <c r="H64" i="1" s="1"/>
  <c r="H63" i="1"/>
  <c r="C63" i="1"/>
  <c r="H62" i="1"/>
  <c r="C62" i="1"/>
  <c r="H61" i="1"/>
  <c r="C61" i="1"/>
  <c r="C60" i="1"/>
  <c r="H60" i="1" s="1"/>
  <c r="K59" i="1"/>
  <c r="H59" i="1"/>
  <c r="C59" i="1"/>
  <c r="H58" i="1"/>
  <c r="C58" i="1"/>
  <c r="H57" i="1"/>
  <c r="C57" i="1"/>
  <c r="C56" i="1"/>
  <c r="H56" i="1" s="1"/>
  <c r="H55" i="1"/>
  <c r="C55" i="1"/>
  <c r="H54" i="1"/>
  <c r="C54" i="1"/>
  <c r="K53" i="1"/>
  <c r="I53" i="1"/>
  <c r="H53" i="1"/>
  <c r="G53" i="1"/>
  <c r="F53" i="1"/>
  <c r="C53" i="1"/>
  <c r="K52" i="1"/>
  <c r="I52" i="1"/>
  <c r="G52" i="1"/>
  <c r="F52" i="1"/>
  <c r="C52" i="1"/>
  <c r="H52" i="1" s="1"/>
  <c r="K51" i="1"/>
  <c r="I51" i="1"/>
  <c r="H51" i="1"/>
  <c r="G51" i="1"/>
  <c r="F51" i="1"/>
  <c r="C51" i="1"/>
  <c r="K50" i="1"/>
  <c r="I50" i="1"/>
  <c r="H50" i="1"/>
  <c r="G50" i="1"/>
  <c r="F50" i="1"/>
  <c r="C50" i="1"/>
  <c r="K49" i="1"/>
  <c r="I49" i="1"/>
  <c r="H49" i="1"/>
  <c r="G49" i="1"/>
  <c r="F49" i="1"/>
  <c r="C49" i="1"/>
  <c r="K48" i="1"/>
  <c r="I48" i="1"/>
  <c r="G48" i="1"/>
  <c r="F48" i="1"/>
  <c r="C48" i="1"/>
  <c r="H48" i="1" s="1"/>
  <c r="K47" i="1"/>
  <c r="I47" i="1"/>
  <c r="H47" i="1"/>
  <c r="G47" i="1"/>
  <c r="F47" i="1"/>
  <c r="C47" i="1"/>
  <c r="K46" i="1"/>
  <c r="I46" i="1"/>
  <c r="H46" i="1"/>
  <c r="G46" i="1"/>
  <c r="F46" i="1"/>
  <c r="C46" i="1"/>
  <c r="K45" i="1"/>
  <c r="I45" i="1"/>
  <c r="H45" i="1"/>
  <c r="G45" i="1"/>
  <c r="F45" i="1"/>
  <c r="C45" i="1"/>
  <c r="K44" i="1"/>
  <c r="I44" i="1"/>
  <c r="G44" i="1"/>
  <c r="F44" i="1"/>
  <c r="C44" i="1"/>
  <c r="H44" i="1" s="1"/>
  <c r="K43" i="1"/>
  <c r="I43" i="1"/>
  <c r="H43" i="1"/>
  <c r="G43" i="1"/>
  <c r="F43" i="1"/>
  <c r="C43" i="1"/>
  <c r="K42" i="1"/>
  <c r="I42" i="1"/>
  <c r="H42" i="1"/>
  <c r="G42" i="1"/>
  <c r="F42" i="1"/>
  <c r="C42" i="1"/>
  <c r="H41" i="1"/>
  <c r="C41" i="1"/>
  <c r="K40" i="1"/>
  <c r="C40" i="1"/>
  <c r="H40" i="1" s="1"/>
  <c r="K39" i="1"/>
  <c r="H39" i="1"/>
  <c r="C39" i="1"/>
  <c r="I38" i="1"/>
  <c r="H38" i="1"/>
  <c r="C38" i="1"/>
  <c r="K37" i="1"/>
  <c r="H37" i="1"/>
  <c r="C37" i="1"/>
  <c r="C36" i="1"/>
  <c r="H36" i="1" s="1"/>
  <c r="H35" i="1"/>
  <c r="C35" i="1"/>
  <c r="K34" i="1"/>
  <c r="H34" i="1"/>
  <c r="C34" i="1"/>
  <c r="H33" i="1"/>
  <c r="G33" i="1"/>
  <c r="C33" i="1"/>
  <c r="C32" i="1"/>
  <c r="H32" i="1" s="1"/>
  <c r="H31" i="1"/>
  <c r="C31" i="1"/>
  <c r="H30" i="1"/>
  <c r="C30" i="1"/>
  <c r="H29" i="1"/>
  <c r="C29" i="1"/>
  <c r="C28" i="1"/>
  <c r="H28" i="1" s="1"/>
  <c r="H27" i="1"/>
  <c r="C27" i="1"/>
  <c r="H26" i="1"/>
  <c r="C26" i="1"/>
  <c r="H25" i="1"/>
  <c r="C25" i="1"/>
  <c r="C24" i="1"/>
  <c r="H24" i="1" s="1"/>
  <c r="H23" i="1"/>
  <c r="C23" i="1"/>
  <c r="H22" i="1"/>
  <c r="C22" i="1"/>
  <c r="H21" i="1"/>
  <c r="C21" i="1"/>
  <c r="K20" i="1"/>
  <c r="C20" i="1"/>
  <c r="H20" i="1" s="1"/>
  <c r="H19" i="1"/>
  <c r="C19" i="1"/>
  <c r="K18" i="1"/>
  <c r="H18" i="1"/>
  <c r="C18" i="1"/>
  <c r="H17" i="1"/>
  <c r="C17" i="1"/>
  <c r="K16" i="1"/>
  <c r="C16" i="1"/>
  <c r="H16" i="1" s="1"/>
  <c r="H15" i="1"/>
  <c r="C15" i="1"/>
  <c r="K14" i="1"/>
  <c r="H14" i="1"/>
  <c r="C14" i="1"/>
  <c r="K13" i="1"/>
  <c r="H13" i="1"/>
  <c r="C13" i="1"/>
  <c r="K12" i="1"/>
  <c r="C12" i="1"/>
  <c r="H12" i="1" s="1"/>
  <c r="K11" i="1"/>
  <c r="H11" i="1"/>
  <c r="C11" i="1"/>
  <c r="H10" i="1"/>
  <c r="G10" i="1"/>
  <c r="C10" i="1"/>
  <c r="H9" i="1"/>
  <c r="G9" i="1"/>
  <c r="C9" i="1"/>
  <c r="C8" i="1"/>
  <c r="H8" i="1" s="1"/>
  <c r="K7" i="1"/>
  <c r="H7" i="1"/>
  <c r="C7" i="1"/>
  <c r="H6" i="1"/>
  <c r="C6" i="1"/>
  <c r="K5" i="1"/>
  <c r="C5" i="1"/>
  <c r="H5" i="1" s="1"/>
  <c r="C4" i="1"/>
  <c r="H4" i="1" s="1"/>
  <c r="K3" i="1"/>
  <c r="H3" i="1"/>
  <c r="C3" i="1"/>
  <c r="H2" i="1"/>
  <c r="C2" i="1"/>
  <c r="AP49" i="2" l="1"/>
  <c r="AP47" i="2"/>
  <c r="AO47" i="2"/>
  <c r="AO48" i="2" s="1"/>
  <c r="AO49" i="2" s="1"/>
  <c r="AO39" i="2"/>
  <c r="AO40" i="2" s="1"/>
  <c r="AI54" i="2"/>
  <c r="AK54" i="2"/>
  <c r="AK87" i="2"/>
  <c r="AJ87" i="2"/>
  <c r="AI87" i="2"/>
  <c r="AM12" i="2"/>
  <c r="AM13" i="2"/>
  <c r="AM11" i="2"/>
  <c r="G254" i="1" s="1"/>
  <c r="AM14" i="2"/>
  <c r="AL4" i="2"/>
  <c r="AL2" i="2"/>
  <c r="AJ2" i="2"/>
  <c r="AL3" i="2"/>
  <c r="AI2" i="2"/>
  <c r="AL5" i="2"/>
  <c r="AK2" i="2"/>
  <c r="AM8" i="2"/>
  <c r="AO16" i="2"/>
  <c r="AO23" i="2"/>
  <c r="AP23" i="2" s="1"/>
  <c r="AM55" i="2"/>
  <c r="AM52" i="2"/>
  <c r="AJ10" i="2"/>
  <c r="AI10" i="2"/>
  <c r="AM27" i="2"/>
  <c r="AM34" i="2"/>
  <c r="AJ42" i="2"/>
  <c r="AI42" i="2"/>
  <c r="AK42" i="2"/>
  <c r="AM48" i="2"/>
  <c r="AM49" i="2"/>
  <c r="AM47" i="2"/>
  <c r="AM46" i="2"/>
  <c r="G253" i="1" s="1"/>
  <c r="AP8" i="2"/>
  <c r="AP6" i="2"/>
  <c r="AP9" i="2"/>
  <c r="AO7" i="2"/>
  <c r="AO8" i="2" s="1"/>
  <c r="AO9" i="2" s="1"/>
  <c r="AO10" i="2" s="1"/>
  <c r="AK10" i="2"/>
  <c r="AM32" i="2"/>
  <c r="AO35" i="2"/>
  <c r="AP34" i="2" s="1"/>
  <c r="AL41" i="2"/>
  <c r="AK41" i="2"/>
  <c r="AL42" i="2"/>
  <c r="AI41" i="2"/>
  <c r="AL44" i="2" s="1"/>
  <c r="AL43" i="2"/>
  <c r="AK58" i="2"/>
  <c r="AJ58" i="2"/>
  <c r="AI58" i="2"/>
  <c r="AL60" i="2" s="1"/>
  <c r="AL62" i="2"/>
  <c r="AP76" i="2"/>
  <c r="AO72" i="2"/>
  <c r="AO73" i="2" s="1"/>
  <c r="AO74" i="2" s="1"/>
  <c r="AO75" i="2" s="1"/>
  <c r="AO76" i="2" s="1"/>
  <c r="AK9" i="2"/>
  <c r="AI9" i="2"/>
  <c r="AL8" i="2"/>
  <c r="AM20" i="2"/>
  <c r="AM23" i="2"/>
  <c r="AM21" i="2"/>
  <c r="AM22" i="2"/>
  <c r="AN31" i="2"/>
  <c r="AP55" i="2"/>
  <c r="AO52" i="2"/>
  <c r="AO53" i="2" s="1"/>
  <c r="AO54" i="2" s="1"/>
  <c r="AO55" i="2" s="1"/>
  <c r="AO56" i="2" s="1"/>
  <c r="AP54" i="2"/>
  <c r="AM19" i="2"/>
  <c r="AM57" i="2"/>
  <c r="AP103" i="2"/>
  <c r="AP99" i="2"/>
  <c r="K38" i="1" s="1"/>
  <c r="AP102" i="2"/>
  <c r="AJ9" i="2"/>
  <c r="AM7" i="2" s="1"/>
  <c r="AK33" i="2"/>
  <c r="AI33" i="2"/>
  <c r="AL32" i="2"/>
  <c r="AJ34" i="2"/>
  <c r="AM35" i="2" s="1"/>
  <c r="AI34" i="2"/>
  <c r="AJ17" i="2"/>
  <c r="AM16" i="2" s="1"/>
  <c r="AL25" i="2"/>
  <c r="AK25" i="2"/>
  <c r="AI25" i="2"/>
  <c r="AL24" i="2"/>
  <c r="F240" i="1" s="1"/>
  <c r="AJ26" i="2"/>
  <c r="AM28" i="2" s="1"/>
  <c r="AI26" i="2"/>
  <c r="AP35" i="2"/>
  <c r="AO60" i="2"/>
  <c r="AK89" i="2"/>
  <c r="AJ89" i="2"/>
  <c r="AI89" i="2"/>
  <c r="AL90" i="2" s="1"/>
  <c r="AL9" i="2"/>
  <c r="AJ18" i="2"/>
  <c r="AI18" i="2"/>
  <c r="AK26" i="2"/>
  <c r="AP29" i="2"/>
  <c r="AM36" i="2"/>
  <c r="AM39" i="2"/>
  <c r="AM37" i="2"/>
  <c r="AM38" i="2"/>
  <c r="AJ41" i="2"/>
  <c r="AI63" i="2"/>
  <c r="AK63" i="2"/>
  <c r="AK17" i="2"/>
  <c r="AI17" i="2"/>
  <c r="AL15" i="2" s="1"/>
  <c r="AP26" i="2"/>
  <c r="AM31" i="2"/>
  <c r="AM29" i="2"/>
  <c r="AM30" i="2"/>
  <c r="AK8" i="2"/>
  <c r="AO12" i="2"/>
  <c r="AK16" i="2"/>
  <c r="AN19" i="2" s="1"/>
  <c r="AK24" i="2"/>
  <c r="AP31" i="2"/>
  <c r="AK32" i="2"/>
  <c r="AP39" i="2"/>
  <c r="AJ54" i="2"/>
  <c r="AM51" i="2" s="1"/>
  <c r="AM61" i="2"/>
  <c r="AO68" i="2"/>
  <c r="AL83" i="2"/>
  <c r="AK83" i="2"/>
  <c r="AJ83" i="2"/>
  <c r="AI83" i="2"/>
  <c r="AL84" i="2" s="1"/>
  <c r="AM92" i="2"/>
  <c r="AP28" i="2"/>
  <c r="AN30" i="2"/>
  <c r="AK93" i="2"/>
  <c r="AJ93" i="2"/>
  <c r="AM93" i="2" s="1"/>
  <c r="AI93" i="2"/>
  <c r="AL105" i="2"/>
  <c r="AK105" i="2"/>
  <c r="AI105" i="2"/>
  <c r="AN113" i="2"/>
  <c r="AL121" i="2"/>
  <c r="AO3" i="2"/>
  <c r="AP22" i="2"/>
  <c r="AP30" i="2"/>
  <c r="AL34" i="2"/>
  <c r="AP56" i="2"/>
  <c r="AP52" i="2"/>
  <c r="AI59" i="2"/>
  <c r="AL58" i="2" s="1"/>
  <c r="AK66" i="2"/>
  <c r="AN68" i="2" s="1"/>
  <c r="AJ66" i="2"/>
  <c r="AM69" i="2" s="1"/>
  <c r="AJ70" i="2"/>
  <c r="AJ71" i="2"/>
  <c r="AN93" i="2"/>
  <c r="AI6" i="2"/>
  <c r="AL6" i="2" s="1"/>
  <c r="AL7" i="2"/>
  <c r="AK12" i="2"/>
  <c r="AN11" i="2" s="1"/>
  <c r="I254" i="1" s="1"/>
  <c r="AI14" i="2"/>
  <c r="AL13" i="2" s="1"/>
  <c r="AK20" i="2"/>
  <c r="AI22" i="2"/>
  <c r="AL20" i="2" s="1"/>
  <c r="AN29" i="2"/>
  <c r="AI30" i="2"/>
  <c r="AL31" i="2" s="1"/>
  <c r="AK36" i="2"/>
  <c r="AI38" i="2"/>
  <c r="AL40" i="2" s="1"/>
  <c r="AI46" i="2"/>
  <c r="AL49" i="2" s="1"/>
  <c r="AP50" i="2"/>
  <c r="AI60" i="2"/>
  <c r="AJ62" i="2"/>
  <c r="AI66" i="2"/>
  <c r="AL66" i="2" s="1"/>
  <c r="AI67" i="2"/>
  <c r="AJ73" i="2"/>
  <c r="AJ77" i="2"/>
  <c r="AJ78" i="2"/>
  <c r="AK91" i="2"/>
  <c r="AN91" i="2" s="1"/>
  <c r="AJ91" i="2"/>
  <c r="AM90" i="2" s="1"/>
  <c r="AI91" i="2"/>
  <c r="AP24" i="2"/>
  <c r="K240" i="1" s="1"/>
  <c r="AP32" i="2"/>
  <c r="AL53" i="2"/>
  <c r="AK50" i="2"/>
  <c r="AI52" i="2"/>
  <c r="AL56" i="2" s="1"/>
  <c r="AK52" i="2"/>
  <c r="AP53" i="2"/>
  <c r="AM59" i="2"/>
  <c r="AJ63" i="2"/>
  <c r="AK70" i="2"/>
  <c r="AN66" i="2" s="1"/>
  <c r="AI70" i="2"/>
  <c r="AI71" i="2"/>
  <c r="AL75" i="2" s="1"/>
  <c r="AK85" i="2"/>
  <c r="AJ85" i="2"/>
  <c r="AI85" i="2"/>
  <c r="AL96" i="2"/>
  <c r="AK6" i="2"/>
  <c r="AI24" i="2"/>
  <c r="AL27" i="2" s="1"/>
  <c r="AI32" i="2"/>
  <c r="AL33" i="2" s="1"/>
  <c r="AO42" i="2"/>
  <c r="AN71" i="2"/>
  <c r="AK74" i="2"/>
  <c r="AN75" i="2" s="1"/>
  <c r="AJ74" i="2"/>
  <c r="AL77" i="2"/>
  <c r="AK78" i="2"/>
  <c r="AI78" i="2"/>
  <c r="AL78" i="2" s="1"/>
  <c r="AM89" i="2"/>
  <c r="AK110" i="2"/>
  <c r="AN111" i="2" s="1"/>
  <c r="AL113" i="2"/>
  <c r="AI110" i="2"/>
  <c r="AL112" i="2" s="1"/>
  <c r="AL109" i="2"/>
  <c r="AM133" i="2"/>
  <c r="AM131" i="2"/>
  <c r="AM129" i="2"/>
  <c r="AK140" i="2"/>
  <c r="AI140" i="2"/>
  <c r="AK161" i="2"/>
  <c r="AI161" i="2"/>
  <c r="AL165" i="2" s="1"/>
  <c r="AK191" i="2"/>
  <c r="AI191" i="2"/>
  <c r="AL218" i="2"/>
  <c r="AK215" i="2"/>
  <c r="AI215" i="2"/>
  <c r="AL217" i="2" s="1"/>
  <c r="AL267" i="2"/>
  <c r="AL265" i="2"/>
  <c r="AK60" i="2"/>
  <c r="AN59" i="2" s="1"/>
  <c r="AL63" i="2"/>
  <c r="AK68" i="2"/>
  <c r="AK76" i="2"/>
  <c r="AL79" i="2"/>
  <c r="AO80" i="2"/>
  <c r="AJ81" i="2"/>
  <c r="AN94" i="2"/>
  <c r="AJ95" i="2"/>
  <c r="AJ100" i="2"/>
  <c r="AJ107" i="2"/>
  <c r="AP107" i="2"/>
  <c r="AK115" i="2"/>
  <c r="AP118" i="2"/>
  <c r="AM119" i="2"/>
  <c r="AI121" i="2"/>
  <c r="AL120" i="2" s="1"/>
  <c r="AJ123" i="2"/>
  <c r="AP123" i="2"/>
  <c r="AL125" i="2"/>
  <c r="AI126" i="2"/>
  <c r="AL127" i="2" s="1"/>
  <c r="AJ131" i="2"/>
  <c r="AP134" i="2"/>
  <c r="AI141" i="2"/>
  <c r="AK142" i="2"/>
  <c r="AL142" i="2"/>
  <c r="AL144" i="2"/>
  <c r="AL146" i="2"/>
  <c r="AI142" i="2"/>
  <c r="AL145" i="2" s="1"/>
  <c r="AK144" i="2"/>
  <c r="AI144" i="2"/>
  <c r="AP163" i="2"/>
  <c r="AP165" i="2"/>
  <c r="AP162" i="2"/>
  <c r="AP161" i="2"/>
  <c r="AK166" i="2"/>
  <c r="AL166" i="2"/>
  <c r="F229" i="1" s="1"/>
  <c r="AL168" i="2"/>
  <c r="AL169" i="2"/>
  <c r="AL167" i="2"/>
  <c r="AP166" i="2"/>
  <c r="K229" i="1" s="1"/>
  <c r="AP170" i="2"/>
  <c r="AK173" i="2"/>
  <c r="AI173" i="2"/>
  <c r="AK212" i="2"/>
  <c r="AI212" i="2"/>
  <c r="AI219" i="2"/>
  <c r="AK219" i="2"/>
  <c r="AK231" i="2"/>
  <c r="AJ231" i="2"/>
  <c r="AM232" i="2" s="1"/>
  <c r="AI231" i="2"/>
  <c r="AL233" i="2"/>
  <c r="AP261" i="2"/>
  <c r="AL68" i="2"/>
  <c r="AN88" i="2"/>
  <c r="AN90" i="2"/>
  <c r="AN92" i="2"/>
  <c r="AK95" i="2"/>
  <c r="AL97" i="2"/>
  <c r="AP108" i="2"/>
  <c r="AP113" i="2"/>
  <c r="AK121" i="2"/>
  <c r="AM127" i="2"/>
  <c r="AK128" i="2"/>
  <c r="AN127" i="2" s="1"/>
  <c r="AI128" i="2"/>
  <c r="AL128" i="2" s="1"/>
  <c r="AM137" i="2"/>
  <c r="AM135" i="2"/>
  <c r="AP135" i="2"/>
  <c r="AP136" i="2"/>
  <c r="AK152" i="2"/>
  <c r="AI152" i="2"/>
  <c r="AL153" i="2" s="1"/>
  <c r="AM177" i="2"/>
  <c r="AM178" i="2"/>
  <c r="AM176" i="2"/>
  <c r="AM184" i="2"/>
  <c r="AM183" i="2"/>
  <c r="AM185" i="2"/>
  <c r="AM231" i="2"/>
  <c r="AM233" i="2"/>
  <c r="AK298" i="2"/>
  <c r="AN298" i="2" s="1"/>
  <c r="AI298" i="2"/>
  <c r="AL297" i="2" s="1"/>
  <c r="AL81" i="2"/>
  <c r="AP94" i="2"/>
  <c r="AP114" i="2"/>
  <c r="AM115" i="2"/>
  <c r="AK130" i="2"/>
  <c r="AI130" i="2"/>
  <c r="AL131" i="2" s="1"/>
  <c r="AP143" i="2"/>
  <c r="AP145" i="2"/>
  <c r="AP154" i="2"/>
  <c r="AP153" i="2"/>
  <c r="AM180" i="2"/>
  <c r="AK190" i="2"/>
  <c r="AI190" i="2"/>
  <c r="AL189" i="2" s="1"/>
  <c r="AK305" i="2"/>
  <c r="AI305" i="2"/>
  <c r="AP308" i="2"/>
  <c r="AP310" i="2"/>
  <c r="AP307" i="2"/>
  <c r="AP309" i="2"/>
  <c r="AP84" i="2"/>
  <c r="AP88" i="2"/>
  <c r="AL89" i="2"/>
  <c r="AL91" i="2"/>
  <c r="AI96" i="2"/>
  <c r="AL95" i="2" s="1"/>
  <c r="F140" i="1" s="1"/>
  <c r="AJ104" i="2"/>
  <c r="AP104" i="2"/>
  <c r="AI107" i="2"/>
  <c r="AL104" i="2" s="1"/>
  <c r="AJ109" i="2"/>
  <c r="AL111" i="2"/>
  <c r="AI112" i="2"/>
  <c r="AL110" i="2" s="1"/>
  <c r="AJ120" i="2"/>
  <c r="AP120" i="2"/>
  <c r="AI123" i="2"/>
  <c r="AL122" i="2" s="1"/>
  <c r="AJ125" i="2"/>
  <c r="AM128" i="2" s="1"/>
  <c r="AP125" i="2"/>
  <c r="AK129" i="2"/>
  <c r="AL130" i="2"/>
  <c r="AI131" i="2"/>
  <c r="AK132" i="2"/>
  <c r="AI132" i="2"/>
  <c r="AL132" i="2" s="1"/>
  <c r="AJ138" i="2"/>
  <c r="AP139" i="2"/>
  <c r="AP140" i="2"/>
  <c r="AP144" i="2"/>
  <c r="AL143" i="2"/>
  <c r="AP152" i="2"/>
  <c r="AK158" i="2"/>
  <c r="AI158" i="2"/>
  <c r="AK164" i="2"/>
  <c r="AI164" i="2"/>
  <c r="AP248" i="2"/>
  <c r="AP247" i="2"/>
  <c r="AP246" i="2"/>
  <c r="AI94" i="2"/>
  <c r="AL92" i="2" s="1"/>
  <c r="AL98" i="2"/>
  <c r="AI99" i="2"/>
  <c r="AL102" i="2" s="1"/>
  <c r="AI102" i="2"/>
  <c r="AJ110" i="2"/>
  <c r="AJ115" i="2"/>
  <c r="AM117" i="2" s="1"/>
  <c r="AP115" i="2"/>
  <c r="AI118" i="2"/>
  <c r="AL115" i="2" s="1"/>
  <c r="AN125" i="2"/>
  <c r="AN128" i="2"/>
  <c r="AN126" i="2"/>
  <c r="AN124" i="2"/>
  <c r="AJ126" i="2"/>
  <c r="AP126" i="2"/>
  <c r="AL129" i="2"/>
  <c r="AM130" i="2"/>
  <c r="AI133" i="2"/>
  <c r="AK134" i="2"/>
  <c r="AI134" i="2"/>
  <c r="AJ139" i="2"/>
  <c r="AJ140" i="2"/>
  <c r="AP142" i="2"/>
  <c r="AJ154" i="2"/>
  <c r="AM152" i="2" s="1"/>
  <c r="AK200" i="2"/>
  <c r="AL202" i="2"/>
  <c r="AI200" i="2"/>
  <c r="AL204" i="2" s="1"/>
  <c r="AP226" i="2"/>
  <c r="AP225" i="2"/>
  <c r="AP229" i="2"/>
  <c r="AP228" i="2"/>
  <c r="AM243" i="2"/>
  <c r="AM245" i="2"/>
  <c r="AM244" i="2"/>
  <c r="AM242" i="2"/>
  <c r="AK77" i="2"/>
  <c r="AL80" i="2"/>
  <c r="AN89" i="2"/>
  <c r="AN103" i="2"/>
  <c r="AN102" i="2"/>
  <c r="AN100" i="2"/>
  <c r="AN101" i="2"/>
  <c r="AJ105" i="2"/>
  <c r="AP105" i="2"/>
  <c r="AL107" i="2"/>
  <c r="AN119" i="2"/>
  <c r="AN117" i="2"/>
  <c r="AN115" i="2"/>
  <c r="AN118" i="2"/>
  <c r="AN116" i="2"/>
  <c r="AN114" i="2"/>
  <c r="AJ116" i="2"/>
  <c r="AJ121" i="2"/>
  <c r="AP121" i="2"/>
  <c r="AP127" i="2"/>
  <c r="AM132" i="2"/>
  <c r="AK136" i="2"/>
  <c r="AI136" i="2"/>
  <c r="AJ141" i="2"/>
  <c r="AJ142" i="2"/>
  <c r="AL151" i="2"/>
  <c r="AP160" i="2"/>
  <c r="AP157" i="2"/>
  <c r="AP159" i="2"/>
  <c r="AP156" i="2"/>
  <c r="AJ161" i="2"/>
  <c r="AP164" i="2"/>
  <c r="AL170" i="2"/>
  <c r="AN178" i="2"/>
  <c r="AN177" i="2"/>
  <c r="AJ191" i="2"/>
  <c r="AM189" i="2" s="1"/>
  <c r="AM228" i="2"/>
  <c r="AM287" i="2"/>
  <c r="AP295" i="2"/>
  <c r="AN107" i="2"/>
  <c r="AN105" i="2"/>
  <c r="AN108" i="2"/>
  <c r="AN106" i="2"/>
  <c r="AN104" i="2"/>
  <c r="AL108" i="2"/>
  <c r="AN123" i="2"/>
  <c r="AN121" i="2"/>
  <c r="AN122" i="2"/>
  <c r="AN120" i="2"/>
  <c r="AL124" i="2"/>
  <c r="AL133" i="2"/>
  <c r="AK138" i="2"/>
  <c r="AI138" i="2"/>
  <c r="AL138" i="2" s="1"/>
  <c r="AN147" i="2"/>
  <c r="AN151" i="2"/>
  <c r="AN148" i="2"/>
  <c r="AN150" i="2"/>
  <c r="AN149" i="2"/>
  <c r="AN247" i="2"/>
  <c r="AK293" i="2"/>
  <c r="AI293" i="2"/>
  <c r="AJ293" i="2"/>
  <c r="AP176" i="2"/>
  <c r="AP177" i="2"/>
  <c r="AI187" i="2"/>
  <c r="AJ190" i="2"/>
  <c r="AM191" i="2" s="1"/>
  <c r="AP199" i="2"/>
  <c r="AP196" i="2"/>
  <c r="AM207" i="2"/>
  <c r="AM208" i="2"/>
  <c r="AJ215" i="2"/>
  <c r="AP224" i="2"/>
  <c r="AP221" i="2"/>
  <c r="AP220" i="2"/>
  <c r="AP264" i="2"/>
  <c r="AP263" i="2"/>
  <c r="AP262" i="2"/>
  <c r="AN296" i="2"/>
  <c r="AM297" i="2"/>
  <c r="AJ305" i="2"/>
  <c r="AL148" i="2"/>
  <c r="AP149" i="2"/>
  <c r="AI174" i="2"/>
  <c r="AK184" i="2"/>
  <c r="AI184" i="2"/>
  <c r="AL184" i="2" s="1"/>
  <c r="AK187" i="2"/>
  <c r="AK188" i="2"/>
  <c r="AN188" i="2" s="1"/>
  <c r="AI188" i="2"/>
  <c r="AP197" i="2"/>
  <c r="AP201" i="2"/>
  <c r="AP203" i="2"/>
  <c r="AP200" i="2"/>
  <c r="AJ207" i="2"/>
  <c r="AM209" i="2" s="1"/>
  <c r="AN212" i="2"/>
  <c r="AK218" i="2"/>
  <c r="AI218" i="2"/>
  <c r="AL216" i="2" s="1"/>
  <c r="AK225" i="2"/>
  <c r="AL226" i="2"/>
  <c r="AI225" i="2"/>
  <c r="AK243" i="2"/>
  <c r="AN254" i="2"/>
  <c r="AN257" i="2"/>
  <c r="AM259" i="2"/>
  <c r="AM261" i="2"/>
  <c r="AM260" i="2"/>
  <c r="AM258" i="2"/>
  <c r="AJ287" i="2"/>
  <c r="AM283" i="2" s="1"/>
  <c r="AP147" i="2"/>
  <c r="AP167" i="2"/>
  <c r="AP169" i="2"/>
  <c r="AP168" i="2"/>
  <c r="AJ171" i="2"/>
  <c r="AJ181" i="2"/>
  <c r="AP182" i="2"/>
  <c r="AL183" i="2"/>
  <c r="AJ196" i="2"/>
  <c r="AJ198" i="2"/>
  <c r="AK207" i="2"/>
  <c r="AI207" i="2"/>
  <c r="AP212" i="2"/>
  <c r="AP211" i="2"/>
  <c r="AP214" i="2"/>
  <c r="AP213" i="2"/>
  <c r="AP210" i="2"/>
  <c r="AK222" i="2"/>
  <c r="AN223" i="2" s="1"/>
  <c r="AI222" i="2"/>
  <c r="AK264" i="2"/>
  <c r="AN262" i="2" s="1"/>
  <c r="AI264" i="2"/>
  <c r="AL262" i="2"/>
  <c r="AN266" i="2"/>
  <c r="AP151" i="2"/>
  <c r="AK156" i="2"/>
  <c r="AL159" i="2"/>
  <c r="AJ180" i="2"/>
  <c r="AM179" i="2" s="1"/>
  <c r="AP183" i="2"/>
  <c r="AP185" i="2"/>
  <c r="AP184" i="2"/>
  <c r="AK204" i="2"/>
  <c r="AI204" i="2"/>
  <c r="AL201" i="2" s="1"/>
  <c r="AJ212" i="2"/>
  <c r="AP217" i="2"/>
  <c r="AP218" i="2"/>
  <c r="AP219" i="2"/>
  <c r="AP216" i="2"/>
  <c r="AM237" i="2"/>
  <c r="AK239" i="2"/>
  <c r="AI239" i="2"/>
  <c r="AL239" i="2" s="1"/>
  <c r="AL238" i="2"/>
  <c r="AK250" i="2"/>
  <c r="AN261" i="2"/>
  <c r="AM264" i="2"/>
  <c r="AK304" i="2"/>
  <c r="AL305" i="2"/>
  <c r="AL306" i="2"/>
  <c r="AJ304" i="2"/>
  <c r="AL304" i="2"/>
  <c r="AI304" i="2"/>
  <c r="AI147" i="2"/>
  <c r="AL147" i="2" s="1"/>
  <c r="AJ148" i="2"/>
  <c r="AM148" i="2" s="1"/>
  <c r="AP148" i="2"/>
  <c r="AL149" i="2"/>
  <c r="AI156" i="2"/>
  <c r="AL158" i="2" s="1"/>
  <c r="AK162" i="2"/>
  <c r="AI162" i="2"/>
  <c r="AJ166" i="2"/>
  <c r="AI171" i="2"/>
  <c r="AL174" i="2" s="1"/>
  <c r="AJ173" i="2"/>
  <c r="AK195" i="2"/>
  <c r="AI195" i="2"/>
  <c r="AK196" i="2"/>
  <c r="AI196" i="2"/>
  <c r="AL199" i="2" s="1"/>
  <c r="AJ200" i="2"/>
  <c r="AK213" i="2"/>
  <c r="AN213" i="2" s="1"/>
  <c r="AI213" i="2"/>
  <c r="AJ219" i="2"/>
  <c r="AP222" i="2"/>
  <c r="AP223" i="2"/>
  <c r="AJ226" i="2"/>
  <c r="AM227" i="2" s="1"/>
  <c r="AM248" i="2"/>
  <c r="AI250" i="2"/>
  <c r="AL251" i="2" s="1"/>
  <c r="AP280" i="2"/>
  <c r="AP279" i="2"/>
  <c r="AP301" i="2"/>
  <c r="AP303" i="2"/>
  <c r="AK153" i="2"/>
  <c r="AJ156" i="2"/>
  <c r="AK171" i="2"/>
  <c r="AK172" i="2"/>
  <c r="AI172" i="2"/>
  <c r="AL175" i="2" s="1"/>
  <c r="AJ174" i="2"/>
  <c r="AK179" i="2"/>
  <c r="AI179" i="2"/>
  <c r="AL182" i="2" s="1"/>
  <c r="AK180" i="2"/>
  <c r="AI180" i="2"/>
  <c r="AM186" i="2"/>
  <c r="AJ187" i="2"/>
  <c r="AM187" i="2" s="1"/>
  <c r="AN195" i="2"/>
  <c r="AJ195" i="2"/>
  <c r="AM194" i="2" s="1"/>
  <c r="AM205" i="2"/>
  <c r="AJ210" i="2"/>
  <c r="AM220" i="2"/>
  <c r="AK229" i="2"/>
  <c r="AI229" i="2"/>
  <c r="AL227" i="2" s="1"/>
  <c r="AK236" i="2"/>
  <c r="AI236" i="2"/>
  <c r="AL237" i="2" s="1"/>
  <c r="AL235" i="2"/>
  <c r="AP251" i="2"/>
  <c r="AP252" i="2"/>
  <c r="AP250" i="2"/>
  <c r="AM254" i="2"/>
  <c r="AM255" i="2"/>
  <c r="AM253" i="2"/>
  <c r="AM256" i="2"/>
  <c r="AL253" i="2"/>
  <c r="AM257" i="2"/>
  <c r="AN264" i="2"/>
  <c r="AM266" i="2"/>
  <c r="AM267" i="2"/>
  <c r="AM265" i="2"/>
  <c r="AM276" i="2"/>
  <c r="AK289" i="2"/>
  <c r="AI289" i="2"/>
  <c r="AL288" i="2" s="1"/>
  <c r="F66" i="1" s="1"/>
  <c r="AN231" i="2"/>
  <c r="AP235" i="2"/>
  <c r="AP237" i="2"/>
  <c r="AK238" i="2"/>
  <c r="AL249" i="2"/>
  <c r="AL261" i="2"/>
  <c r="AK259" i="2"/>
  <c r="AK266" i="2"/>
  <c r="AN265" i="2" s="1"/>
  <c r="AL266" i="2"/>
  <c r="AJ271" i="2"/>
  <c r="AJ273" i="2"/>
  <c r="AP276" i="2"/>
  <c r="AP275" i="2"/>
  <c r="AP277" i="2"/>
  <c r="AP278" i="2"/>
  <c r="AK288" i="2"/>
  <c r="AL290" i="2"/>
  <c r="AJ288" i="2"/>
  <c r="AN297" i="2"/>
  <c r="AP297" i="2"/>
  <c r="AP299" i="2"/>
  <c r="AP298" i="2"/>
  <c r="AJ303" i="2"/>
  <c r="AM303" i="2" s="1"/>
  <c r="AK309" i="2"/>
  <c r="AI309" i="2"/>
  <c r="AJ214" i="2"/>
  <c r="AJ248" i="2"/>
  <c r="AM249" i="2" s="1"/>
  <c r="AK268" i="2"/>
  <c r="AL268" i="2"/>
  <c r="AK270" i="2"/>
  <c r="AI270" i="2"/>
  <c r="AL269" i="2" s="1"/>
  <c r="AL273" i="2"/>
  <c r="AK271" i="2"/>
  <c r="AI271" i="2"/>
  <c r="AL271" i="2" s="1"/>
  <c r="AL274" i="2"/>
  <c r="AK272" i="2"/>
  <c r="AJ272" i="2"/>
  <c r="AJ280" i="2"/>
  <c r="AK286" i="2"/>
  <c r="AI286" i="2"/>
  <c r="AL283" i="2" s="1"/>
  <c r="AM300" i="2"/>
  <c r="AM302" i="2"/>
  <c r="AM301" i="2"/>
  <c r="AK232" i="2"/>
  <c r="AI232" i="2"/>
  <c r="AM234" i="2"/>
  <c r="G212" i="1" s="1"/>
  <c r="AK255" i="2"/>
  <c r="AN255" i="2" s="1"/>
  <c r="AI255" i="2"/>
  <c r="AN263" i="2"/>
  <c r="AP265" i="2"/>
  <c r="AP267" i="2"/>
  <c r="AK302" i="2"/>
  <c r="AN301" i="2" s="1"/>
  <c r="AI302" i="2"/>
  <c r="AL303" i="2" s="1"/>
  <c r="AP208" i="2"/>
  <c r="AJ221" i="2"/>
  <c r="AM223" i="2" s="1"/>
  <c r="AL222" i="2"/>
  <c r="AI223" i="2"/>
  <c r="AP233" i="2"/>
  <c r="AJ240" i="2"/>
  <c r="AM238" i="2" s="1"/>
  <c r="AI241" i="2"/>
  <c r="AL241" i="2" s="1"/>
  <c r="AN245" i="2"/>
  <c r="AK248" i="2"/>
  <c r="AN248" i="2" s="1"/>
  <c r="AI248" i="2"/>
  <c r="AJ250" i="2"/>
  <c r="AP258" i="2"/>
  <c r="AJ264" i="2"/>
  <c r="AM263" i="2" s="1"/>
  <c r="AP266" i="2"/>
  <c r="AM268" i="2"/>
  <c r="AM270" i="2"/>
  <c r="AM269" i="2"/>
  <c r="AL270" i="2"/>
  <c r="AL272" i="2"/>
  <c r="AL275" i="2"/>
  <c r="AL280" i="2"/>
  <c r="AL282" i="2"/>
  <c r="AL279" i="2"/>
  <c r="AJ279" i="2"/>
  <c r="AM286" i="2"/>
  <c r="AJ298" i="2"/>
  <c r="AM299" i="2" s="1"/>
  <c r="AN300" i="2"/>
  <c r="AJ302" i="2"/>
  <c r="AI178" i="2"/>
  <c r="AL178" i="2" s="1"/>
  <c r="AK189" i="2"/>
  <c r="AI194" i="2"/>
  <c r="AL193" i="2" s="1"/>
  <c r="AK205" i="2"/>
  <c r="AP206" i="2"/>
  <c r="AI208" i="2"/>
  <c r="AL208" i="2" s="1"/>
  <c r="AP209" i="2"/>
  <c r="AI211" i="2"/>
  <c r="AL213" i="2" s="1"/>
  <c r="AI214" i="2"/>
  <c r="AL212" i="2" s="1"/>
  <c r="AI220" i="2"/>
  <c r="AL224" i="2" s="1"/>
  <c r="AL223" i="2"/>
  <c r="AP230" i="2"/>
  <c r="AK234" i="2"/>
  <c r="AL234" i="2"/>
  <c r="F212" i="1" s="1"/>
  <c r="AL236" i="2"/>
  <c r="AJ237" i="2"/>
  <c r="AM236" i="2" s="1"/>
  <c r="AL240" i="2"/>
  <c r="AP249" i="2"/>
  <c r="AI256" i="2"/>
  <c r="AJ277" i="2"/>
  <c r="AM278" i="2" s="1"/>
  <c r="AI279" i="2"/>
  <c r="AL281" i="2" s="1"/>
  <c r="AK282" i="2"/>
  <c r="AN279" i="2" s="1"/>
  <c r="AI282" i="2"/>
  <c r="AN284" i="2"/>
  <c r="AN286" i="2"/>
  <c r="AN283" i="2"/>
  <c r="AN287" i="2"/>
  <c r="AP283" i="2"/>
  <c r="AP285" i="2"/>
  <c r="AP287" i="2"/>
  <c r="AN285" i="2"/>
  <c r="AP286" i="2"/>
  <c r="AJ289" i="2"/>
  <c r="AM291" i="2"/>
  <c r="G13" i="1" s="1"/>
  <c r="AM293" i="2"/>
  <c r="AM292" i="2"/>
  <c r="AJ295" i="2"/>
  <c r="AM296" i="2" s="1"/>
  <c r="AP282" i="2"/>
  <c r="AN303" i="2"/>
  <c r="AN299" i="2"/>
  <c r="AP311" i="2"/>
  <c r="AJ311" i="2"/>
  <c r="AM307" i="2" s="1"/>
  <c r="AN233" i="2"/>
  <c r="AP244" i="2"/>
  <c r="AN249" i="2"/>
  <c r="AP260" i="2"/>
  <c r="AK275" i="2"/>
  <c r="AI280" i="2"/>
  <c r="AL284" i="2"/>
  <c r="AI287" i="2"/>
  <c r="AK291" i="2"/>
  <c r="AL293" i="2"/>
  <c r="AI296" i="2"/>
  <c r="AI303" i="2"/>
  <c r="AK307" i="2"/>
  <c r="AL309" i="2"/>
  <c r="AI230" i="2"/>
  <c r="AL231" i="2" s="1"/>
  <c r="AI246" i="2"/>
  <c r="AL248" i="2" s="1"/>
  <c r="AI253" i="2"/>
  <c r="AL254" i="2" s="1"/>
  <c r="AI262" i="2"/>
  <c r="AL263" i="2" s="1"/>
  <c r="AP274" i="2"/>
  <c r="AI278" i="2"/>
  <c r="AL277" i="2" s="1"/>
  <c r="AP290" i="2"/>
  <c r="AI294" i="2"/>
  <c r="AL294" i="2" s="1"/>
  <c r="AN302" i="2"/>
  <c r="AI228" i="2"/>
  <c r="AL225" i="2" s="1"/>
  <c r="AL232" i="2"/>
  <c r="AI244" i="2"/>
  <c r="AL243" i="2" s="1"/>
  <c r="AI260" i="2"/>
  <c r="AL258" i="2" s="1"/>
  <c r="AL264" i="2"/>
  <c r="AI276" i="2"/>
  <c r="AL278" i="2" s="1"/>
  <c r="AI292" i="2"/>
  <c r="AL291" i="2" s="1"/>
  <c r="F13" i="1" s="1"/>
  <c r="AI308" i="2"/>
  <c r="AL307" i="2" s="1"/>
  <c r="AK311" i="2"/>
  <c r="F287" i="1" l="1"/>
  <c r="F278" i="1"/>
  <c r="F265" i="1"/>
  <c r="F87" i="1"/>
  <c r="F98" i="1"/>
  <c r="F86" i="1"/>
  <c r="I165" i="1"/>
  <c r="I166" i="1"/>
  <c r="I28" i="1"/>
  <c r="I30" i="1"/>
  <c r="I29" i="1"/>
  <c r="I27" i="1"/>
  <c r="G236" i="1"/>
  <c r="G200" i="1"/>
  <c r="G194" i="1"/>
  <c r="G197" i="1"/>
  <c r="I309" i="1"/>
  <c r="I76" i="1"/>
  <c r="I36" i="1"/>
  <c r="I308" i="1"/>
  <c r="I106" i="1"/>
  <c r="I104" i="1"/>
  <c r="I69" i="1"/>
  <c r="I220" i="1"/>
  <c r="G55" i="1"/>
  <c r="G56" i="1"/>
  <c r="F275" i="1"/>
  <c r="F284" i="1"/>
  <c r="F264" i="1"/>
  <c r="F286" i="1"/>
  <c r="F262" i="1"/>
  <c r="F246" i="1"/>
  <c r="F277" i="1"/>
  <c r="G86" i="1"/>
  <c r="G87" i="1"/>
  <c r="G98" i="1"/>
  <c r="F135" i="1"/>
  <c r="F224" i="1"/>
  <c r="F134" i="1"/>
  <c r="F225" i="1"/>
  <c r="G317" i="1"/>
  <c r="G313" i="1"/>
  <c r="G300" i="1"/>
  <c r="G298" i="1"/>
  <c r="G299" i="1"/>
  <c r="G63" i="1"/>
  <c r="G35" i="1"/>
  <c r="G19" i="1"/>
  <c r="G15" i="1"/>
  <c r="G21" i="1"/>
  <c r="G8" i="1"/>
  <c r="G4" i="1"/>
  <c r="G17" i="1"/>
  <c r="G314" i="1"/>
  <c r="G6" i="1"/>
  <c r="G2" i="1"/>
  <c r="G137" i="1"/>
  <c r="G252" i="1"/>
  <c r="G100" i="1"/>
  <c r="G222" i="1"/>
  <c r="G90" i="1"/>
  <c r="G39" i="1"/>
  <c r="G37" i="1"/>
  <c r="G151" i="1"/>
  <c r="G126" i="1"/>
  <c r="G223" i="1"/>
  <c r="F299" i="1"/>
  <c r="F300" i="1"/>
  <c r="F314" i="1"/>
  <c r="F298" i="1"/>
  <c r="F317" i="1"/>
  <c r="F313" i="1"/>
  <c r="F63" i="1"/>
  <c r="F35" i="1"/>
  <c r="F19" i="1"/>
  <c r="F15" i="1"/>
  <c r="F4" i="1"/>
  <c r="F8" i="1"/>
  <c r="F137" i="1"/>
  <c r="F21" i="1"/>
  <c r="F17" i="1"/>
  <c r="F6" i="1"/>
  <c r="F2" i="1"/>
  <c r="AM310" i="2"/>
  <c r="K149" i="1"/>
  <c r="K133" i="1"/>
  <c r="K162" i="1"/>
  <c r="K150" i="1"/>
  <c r="K127" i="1"/>
  <c r="K62" i="1"/>
  <c r="K207" i="1"/>
  <c r="K163" i="1"/>
  <c r="K61" i="1"/>
  <c r="K58" i="1"/>
  <c r="AL187" i="2"/>
  <c r="AL186" i="2"/>
  <c r="F192" i="1"/>
  <c r="F136" i="1"/>
  <c r="F234" i="1"/>
  <c r="AM123" i="2"/>
  <c r="AM122" i="2"/>
  <c r="AM121" i="2"/>
  <c r="AM120" i="2"/>
  <c r="AM107" i="2"/>
  <c r="AM106" i="2"/>
  <c r="AM105" i="2"/>
  <c r="AM104" i="2"/>
  <c r="AM108" i="2"/>
  <c r="K302" i="1"/>
  <c r="K205" i="1"/>
  <c r="K169" i="1"/>
  <c r="K202" i="1"/>
  <c r="K174" i="1"/>
  <c r="K170" i="1"/>
  <c r="K232" i="1"/>
  <c r="K33" i="1"/>
  <c r="K9" i="1"/>
  <c r="K199" i="1"/>
  <c r="K10" i="1"/>
  <c r="AM102" i="2"/>
  <c r="AM100" i="2"/>
  <c r="AM99" i="2"/>
  <c r="G38" i="1" s="1"/>
  <c r="AN215" i="2"/>
  <c r="AN218" i="2"/>
  <c r="AN217" i="2"/>
  <c r="AN216" i="2"/>
  <c r="AN219" i="2"/>
  <c r="AP4" i="2"/>
  <c r="AO4" i="2"/>
  <c r="AO5" i="2" s="1"/>
  <c r="AP2" i="2"/>
  <c r="AL94" i="2"/>
  <c r="AN26" i="2"/>
  <c r="AN24" i="2"/>
  <c r="I240" i="1" s="1"/>
  <c r="AN25" i="2"/>
  <c r="AN27" i="2"/>
  <c r="AN28" i="2"/>
  <c r="AN64" i="2"/>
  <c r="AO61" i="2"/>
  <c r="AO62" i="2" s="1"/>
  <c r="AO63" i="2" s="1"/>
  <c r="AP63" i="2"/>
  <c r="AP62" i="2"/>
  <c r="AN15" i="2"/>
  <c r="AL14" i="2"/>
  <c r="AM60" i="2"/>
  <c r="AM62" i="2"/>
  <c r="F292" i="1"/>
  <c r="F293" i="1"/>
  <c r="F267" i="1"/>
  <c r="F268" i="1"/>
  <c r="AL36" i="2"/>
  <c r="AL52" i="2"/>
  <c r="F303" i="1"/>
  <c r="F304" i="1"/>
  <c r="F310" i="1"/>
  <c r="F305" i="1"/>
  <c r="F159" i="1"/>
  <c r="F119" i="1"/>
  <c r="F115" i="1"/>
  <c r="F103" i="1"/>
  <c r="F75" i="1"/>
  <c r="F120" i="1"/>
  <c r="F117" i="1"/>
  <c r="F113" i="1"/>
  <c r="F109" i="1"/>
  <c r="F105" i="1"/>
  <c r="F73" i="1"/>
  <c r="F97" i="1"/>
  <c r="F108" i="1"/>
  <c r="F88" i="1"/>
  <c r="F41" i="1"/>
  <c r="F84" i="1"/>
  <c r="F77" i="1"/>
  <c r="F70" i="1"/>
  <c r="AN310" i="2"/>
  <c r="AN309" i="2"/>
  <c r="AN308" i="2"/>
  <c r="AN307" i="2"/>
  <c r="AN311" i="2"/>
  <c r="AL295" i="2"/>
  <c r="AM284" i="2"/>
  <c r="AL286" i="2"/>
  <c r="AL209" i="2"/>
  <c r="I24" i="1"/>
  <c r="I297" i="1"/>
  <c r="I26" i="1"/>
  <c r="I25" i="1"/>
  <c r="I214" i="1"/>
  <c r="I22" i="1"/>
  <c r="I23" i="1"/>
  <c r="AL259" i="2"/>
  <c r="AM277" i="2"/>
  <c r="G307" i="1"/>
  <c r="G79" i="1"/>
  <c r="G306" i="1"/>
  <c r="AM311" i="2"/>
  <c r="AN246" i="2"/>
  <c r="AN193" i="2"/>
  <c r="AN194" i="2"/>
  <c r="AM304" i="2"/>
  <c r="AM306" i="2"/>
  <c r="AM305" i="2"/>
  <c r="AM262" i="2"/>
  <c r="AN267" i="2"/>
  <c r="K121" i="1"/>
  <c r="K101" i="1"/>
  <c r="K89" i="1"/>
  <c r="K85" i="1"/>
  <c r="K164" i="1"/>
  <c r="K102" i="1"/>
  <c r="K57" i="1"/>
  <c r="AN253" i="2"/>
  <c r="AL229" i="2"/>
  <c r="AN187" i="2"/>
  <c r="AL308" i="2"/>
  <c r="AM206" i="2"/>
  <c r="AN186" i="2"/>
  <c r="AM224" i="2"/>
  <c r="AN141" i="2"/>
  <c r="AN139" i="2"/>
  <c r="AN140" i="2"/>
  <c r="AN138" i="2"/>
  <c r="AM240" i="2"/>
  <c r="AN62" i="2"/>
  <c r="AL200" i="2"/>
  <c r="AL117" i="2"/>
  <c r="AN133" i="2"/>
  <c r="AN131" i="2"/>
  <c r="AN129" i="2"/>
  <c r="AN132" i="2"/>
  <c r="AN130" i="2"/>
  <c r="AM116" i="2"/>
  <c r="AL101" i="2"/>
  <c r="AL190" i="2"/>
  <c r="AM230" i="2"/>
  <c r="I173" i="1"/>
  <c r="I179" i="1"/>
  <c r="I180" i="1"/>
  <c r="I128" i="1"/>
  <c r="AL230" i="2"/>
  <c r="AL214" i="2"/>
  <c r="AN170" i="2"/>
  <c r="AN168" i="2"/>
  <c r="AN167" i="2"/>
  <c r="AN169" i="2"/>
  <c r="AN166" i="2"/>
  <c r="I229" i="1" s="1"/>
  <c r="AM96" i="2"/>
  <c r="AM98" i="2"/>
  <c r="AM95" i="2"/>
  <c r="G140" i="1" s="1"/>
  <c r="AM97" i="2"/>
  <c r="AL163" i="2"/>
  <c r="AM91" i="2"/>
  <c r="AL86" i="2"/>
  <c r="AL72" i="2"/>
  <c r="K248" i="1"/>
  <c r="K251" i="1"/>
  <c r="AN39" i="2"/>
  <c r="AN37" i="2"/>
  <c r="AN40" i="2"/>
  <c r="AN38" i="2"/>
  <c r="AN36" i="2"/>
  <c r="AL65" i="2"/>
  <c r="AL244" i="2"/>
  <c r="AM87" i="2"/>
  <c r="AM85" i="2"/>
  <c r="AM83" i="2"/>
  <c r="AM86" i="2"/>
  <c r="AM84" i="2"/>
  <c r="AL19" i="2"/>
  <c r="AN65" i="2"/>
  <c r="AP61" i="2"/>
  <c r="AL12" i="2"/>
  <c r="AP51" i="2"/>
  <c r="AP75" i="2"/>
  <c r="AN63" i="2"/>
  <c r="AN57" i="2"/>
  <c r="AN60" i="2"/>
  <c r="AP33" i="2"/>
  <c r="AP7" i="2"/>
  <c r="AM25" i="2"/>
  <c r="AM56" i="2"/>
  <c r="AP46" i="2"/>
  <c r="K253" i="1" s="1"/>
  <c r="F315" i="1"/>
  <c r="F316" i="1"/>
  <c r="F16" i="1"/>
  <c r="F18" i="1"/>
  <c r="AL172" i="2"/>
  <c r="I296" i="1"/>
  <c r="I237" i="1"/>
  <c r="I295" i="1"/>
  <c r="I288" i="1"/>
  <c r="I238" i="1"/>
  <c r="I291" i="1"/>
  <c r="AL38" i="2"/>
  <c r="AL37" i="2"/>
  <c r="G256" i="1"/>
  <c r="G270" i="1"/>
  <c r="G290" i="1"/>
  <c r="G289" i="1"/>
  <c r="G257" i="1"/>
  <c r="G271" i="1"/>
  <c r="G255" i="1"/>
  <c r="G241" i="1"/>
  <c r="AL302" i="2"/>
  <c r="K87" i="1"/>
  <c r="K98" i="1"/>
  <c r="K86" i="1"/>
  <c r="AM282" i="2"/>
  <c r="AM279" i="2"/>
  <c r="AM281" i="2"/>
  <c r="AM280" i="2"/>
  <c r="AN222" i="2"/>
  <c r="AL310" i="2"/>
  <c r="AM288" i="2"/>
  <c r="G66" i="1" s="1"/>
  <c r="AM290" i="2"/>
  <c r="AM289" i="2"/>
  <c r="AL257" i="2"/>
  <c r="AL211" i="2"/>
  <c r="AM275" i="2"/>
  <c r="G116" i="1"/>
  <c r="G92" i="1"/>
  <c r="G99" i="1"/>
  <c r="G91" i="1"/>
  <c r="G110" i="1"/>
  <c r="G81" i="1"/>
  <c r="G161" i="1"/>
  <c r="G93" i="1"/>
  <c r="G65" i="1"/>
  <c r="G111" i="1"/>
  <c r="G94" i="1"/>
  <c r="AL196" i="2"/>
  <c r="AN172" i="2"/>
  <c r="AN173" i="2"/>
  <c r="AN175" i="2"/>
  <c r="AN174" i="2"/>
  <c r="AN171" i="2"/>
  <c r="AM246" i="2"/>
  <c r="AL157" i="2"/>
  <c r="AL156" i="2"/>
  <c r="AL160" i="2"/>
  <c r="AL177" i="2"/>
  <c r="AM199" i="2"/>
  <c r="AM197" i="2"/>
  <c r="AM196" i="2"/>
  <c r="AM198" i="2"/>
  <c r="AN256" i="2"/>
  <c r="AN229" i="2"/>
  <c r="AN225" i="2"/>
  <c r="AN228" i="2"/>
  <c r="AN226" i="2"/>
  <c r="AN227" i="2"/>
  <c r="K160" i="1"/>
  <c r="K80" i="1"/>
  <c r="AL185" i="2"/>
  <c r="AL162" i="2"/>
  <c r="AM239" i="2"/>
  <c r="AM150" i="2"/>
  <c r="AL123" i="2"/>
  <c r="AP60" i="2"/>
  <c r="AN202" i="2"/>
  <c r="AN204" i="2"/>
  <c r="AN201" i="2"/>
  <c r="AN200" i="2"/>
  <c r="AN203" i="2"/>
  <c r="K72" i="1"/>
  <c r="K74" i="1"/>
  <c r="K71" i="1"/>
  <c r="K60" i="1"/>
  <c r="K317" i="1"/>
  <c r="K313" i="1"/>
  <c r="K314" i="1"/>
  <c r="K298" i="1"/>
  <c r="K300" i="1"/>
  <c r="K137" i="1"/>
  <c r="K6" i="1"/>
  <c r="K21" i="1"/>
  <c r="K17" i="1"/>
  <c r="K2" i="1"/>
  <c r="K63" i="1"/>
  <c r="K35" i="1"/>
  <c r="K19" i="1"/>
  <c r="K15" i="1"/>
  <c r="K299" i="1"/>
  <c r="K4" i="1"/>
  <c r="K8" i="1"/>
  <c r="AM153" i="2"/>
  <c r="AL210" i="2"/>
  <c r="AN61" i="2"/>
  <c r="AL215" i="2"/>
  <c r="AL164" i="2"/>
  <c r="G192" i="1"/>
  <c r="G136" i="1"/>
  <c r="G234" i="1"/>
  <c r="AL28" i="2"/>
  <c r="AL64" i="2"/>
  <c r="AL26" i="2"/>
  <c r="AL154" i="2"/>
  <c r="AN87" i="2"/>
  <c r="AN85" i="2"/>
  <c r="AN83" i="2"/>
  <c r="AN86" i="2"/>
  <c r="AN84" i="2"/>
  <c r="AL50" i="2"/>
  <c r="AN17" i="2"/>
  <c r="AN69" i="2"/>
  <c r="AL16" i="2"/>
  <c r="AM44" i="2"/>
  <c r="AM42" i="2"/>
  <c r="AM45" i="2"/>
  <c r="AM43" i="2"/>
  <c r="AM41" i="2"/>
  <c r="AP58" i="2"/>
  <c r="AP21" i="2"/>
  <c r="AP72" i="2"/>
  <c r="AL57" i="2"/>
  <c r="AL61" i="2"/>
  <c r="K265" i="1"/>
  <c r="K278" i="1"/>
  <c r="K287" i="1"/>
  <c r="AM24" i="2"/>
  <c r="G240" i="1" s="1"/>
  <c r="AL82" i="2"/>
  <c r="AP40" i="2"/>
  <c r="AM9" i="2"/>
  <c r="AP48" i="2"/>
  <c r="K297" i="1"/>
  <c r="K214" i="1"/>
  <c r="K25" i="1"/>
  <c r="K26" i="1"/>
  <c r="K22" i="1"/>
  <c r="K23" i="1"/>
  <c r="K24" i="1"/>
  <c r="AM211" i="2"/>
  <c r="AM210" i="2"/>
  <c r="AM212" i="2"/>
  <c r="AM213" i="2"/>
  <c r="AM214" i="2"/>
  <c r="K318" i="1"/>
  <c r="K189" i="1"/>
  <c r="K130" i="1"/>
  <c r="K132" i="1"/>
  <c r="K319" i="1"/>
  <c r="K131" i="1"/>
  <c r="K183" i="1"/>
  <c r="K165" i="1"/>
  <c r="K166" i="1"/>
  <c r="K29" i="1"/>
  <c r="K30" i="1"/>
  <c r="K27" i="1"/>
  <c r="K28" i="1"/>
  <c r="G27" i="1"/>
  <c r="G166" i="1"/>
  <c r="G28" i="1"/>
  <c r="G165" i="1"/>
  <c r="G29" i="1"/>
  <c r="G30" i="1"/>
  <c r="G312" i="1"/>
  <c r="G144" i="1"/>
  <c r="G311" i="1"/>
  <c r="G125" i="1"/>
  <c r="G64" i="1"/>
  <c r="G213" i="1"/>
  <c r="AL93" i="2"/>
  <c r="AO43" i="2"/>
  <c r="AO44" i="2" s="1"/>
  <c r="AO45" i="2" s="1"/>
  <c r="F138" i="1"/>
  <c r="F12" i="1"/>
  <c r="G248" i="1"/>
  <c r="G251" i="1"/>
  <c r="AM4" i="2"/>
  <c r="AM2" i="2"/>
  <c r="AM5" i="2"/>
  <c r="AM3" i="2"/>
  <c r="F219" i="1"/>
  <c r="F155" i="1"/>
  <c r="F83" i="1"/>
  <c r="F216" i="1"/>
  <c r="F208" i="1"/>
  <c r="F152" i="1"/>
  <c r="F218" i="1"/>
  <c r="F82" i="1"/>
  <c r="F40" i="1"/>
  <c r="F59" i="1"/>
  <c r="F217" i="1"/>
  <c r="F153" i="1"/>
  <c r="AL289" i="2"/>
  <c r="AN179" i="2"/>
  <c r="AN181" i="2"/>
  <c r="AN180" i="2"/>
  <c r="AN182" i="2"/>
  <c r="K309" i="1"/>
  <c r="K308" i="1"/>
  <c r="K220" i="1"/>
  <c r="K104" i="1"/>
  <c r="K76" i="1"/>
  <c r="K106" i="1"/>
  <c r="K69" i="1"/>
  <c r="K36" i="1"/>
  <c r="AM247" i="2"/>
  <c r="AL197" i="2"/>
  <c r="AN304" i="2"/>
  <c r="AN306" i="2"/>
  <c r="AN305" i="2"/>
  <c r="AL252" i="2"/>
  <c r="AN224" i="2"/>
  <c r="G120" i="1"/>
  <c r="G108" i="1"/>
  <c r="G88" i="1"/>
  <c r="G84" i="1"/>
  <c r="G119" i="1"/>
  <c r="G97" i="1"/>
  <c r="G41" i="1"/>
  <c r="G159" i="1"/>
  <c r="G115" i="1"/>
  <c r="G109" i="1"/>
  <c r="G305" i="1"/>
  <c r="G304" i="1"/>
  <c r="G77" i="1"/>
  <c r="G113" i="1"/>
  <c r="G103" i="1"/>
  <c r="G310" i="1"/>
  <c r="G75" i="1"/>
  <c r="G70" i="1"/>
  <c r="G303" i="1"/>
  <c r="G117" i="1"/>
  <c r="G105" i="1"/>
  <c r="G73" i="1"/>
  <c r="AN244" i="2"/>
  <c r="AN242" i="2"/>
  <c r="AN243" i="2"/>
  <c r="AM298" i="2"/>
  <c r="K157" i="1"/>
  <c r="K145" i="1"/>
  <c r="K158" i="1"/>
  <c r="K146" i="1"/>
  <c r="K147" i="1"/>
  <c r="K67" i="1"/>
  <c r="K31" i="1"/>
  <c r="K68" i="1"/>
  <c r="AL292" i="2"/>
  <c r="AM225" i="2"/>
  <c r="AM144" i="2"/>
  <c r="AM146" i="2"/>
  <c r="AM143" i="2"/>
  <c r="AM145" i="2"/>
  <c r="AM142" i="2"/>
  <c r="AL203" i="2"/>
  <c r="AM195" i="2"/>
  <c r="AN137" i="2"/>
  <c r="AN135" i="2"/>
  <c r="AN136" i="2"/>
  <c r="AN134" i="2"/>
  <c r="K55" i="1"/>
  <c r="K56" i="1"/>
  <c r="AM141" i="2"/>
  <c r="AM139" i="2"/>
  <c r="AM140" i="2"/>
  <c r="AM138" i="2"/>
  <c r="AM126" i="2"/>
  <c r="AM124" i="2"/>
  <c r="AM112" i="2"/>
  <c r="AM111" i="2"/>
  <c r="AM110" i="2"/>
  <c r="AM109" i="2"/>
  <c r="AM113" i="2"/>
  <c r="AM181" i="2"/>
  <c r="AL141" i="2"/>
  <c r="AL299" i="2"/>
  <c r="AL155" i="2"/>
  <c r="AL100" i="2"/>
  <c r="AN232" i="2"/>
  <c r="AN230" i="2"/>
  <c r="AN211" i="2"/>
  <c r="AN210" i="2"/>
  <c r="AO81" i="2"/>
  <c r="AP59" i="2"/>
  <c r="AL219" i="2"/>
  <c r="AL161" i="2"/>
  <c r="AL51" i="2"/>
  <c r="AN18" i="2"/>
  <c r="AL47" i="2"/>
  <c r="AL23" i="2"/>
  <c r="AL18" i="2"/>
  <c r="AN110" i="2"/>
  <c r="AM68" i="2"/>
  <c r="AM94" i="2"/>
  <c r="AL85" i="2"/>
  <c r="AL35" i="2"/>
  <c r="AO13" i="2"/>
  <c r="AN70" i="2"/>
  <c r="AM18" i="2"/>
  <c r="AN14" i="2"/>
  <c r="AP73" i="2"/>
  <c r="AM17" i="2"/>
  <c r="AL69" i="2"/>
  <c r="AM26" i="2"/>
  <c r="AM50" i="2"/>
  <c r="AP20" i="2"/>
  <c r="AM6" i="2"/>
  <c r="F283" i="1"/>
  <c r="F263" i="1"/>
  <c r="F259" i="1"/>
  <c r="F276" i="1"/>
  <c r="F272" i="1"/>
  <c r="F260" i="1"/>
  <c r="F282" i="1"/>
  <c r="F274" i="1"/>
  <c r="F258" i="1"/>
  <c r="F285" i="1"/>
  <c r="F261" i="1"/>
  <c r="F281" i="1"/>
  <c r="F273" i="1"/>
  <c r="AP36" i="2"/>
  <c r="AL45" i="2"/>
  <c r="AM250" i="2"/>
  <c r="AM252" i="2"/>
  <c r="AM251" i="2"/>
  <c r="F111" i="1"/>
  <c r="F99" i="1"/>
  <c r="F91" i="1"/>
  <c r="F116" i="1"/>
  <c r="F110" i="1"/>
  <c r="F94" i="1"/>
  <c r="F93" i="1"/>
  <c r="F161" i="1"/>
  <c r="F81" i="1"/>
  <c r="F65" i="1"/>
  <c r="F92" i="1"/>
  <c r="F223" i="1"/>
  <c r="F151" i="1"/>
  <c r="F252" i="1"/>
  <c r="F222" i="1"/>
  <c r="F126" i="1"/>
  <c r="F90" i="1"/>
  <c r="F39" i="1"/>
  <c r="F100" i="1"/>
  <c r="F37" i="1"/>
  <c r="F124" i="1"/>
  <c r="F226" i="1"/>
  <c r="F122" i="1"/>
  <c r="F185" i="1"/>
  <c r="G216" i="1"/>
  <c r="G208" i="1"/>
  <c r="G152" i="1"/>
  <c r="G218" i="1"/>
  <c r="G82" i="1"/>
  <c r="G59" i="1"/>
  <c r="G83" i="1"/>
  <c r="G217" i="1"/>
  <c r="G40" i="1"/>
  <c r="G219" i="1"/>
  <c r="G153" i="1"/>
  <c r="G155" i="1"/>
  <c r="AM272" i="2"/>
  <c r="AM273" i="2"/>
  <c r="AM271" i="2"/>
  <c r="AM274" i="2"/>
  <c r="AM294" i="2"/>
  <c r="AL176" i="2"/>
  <c r="F231" i="1"/>
  <c r="F195" i="1"/>
  <c r="F228" i="1"/>
  <c r="F204" i="1"/>
  <c r="F196" i="1"/>
  <c r="F168" i="1"/>
  <c r="F198" i="1"/>
  <c r="F201" i="1"/>
  <c r="I201" i="1"/>
  <c r="I231" i="1"/>
  <c r="I195" i="1"/>
  <c r="I198" i="1"/>
  <c r="I196" i="1"/>
  <c r="I168" i="1"/>
  <c r="I204" i="1"/>
  <c r="I228" i="1"/>
  <c r="AM80" i="2"/>
  <c r="AM78" i="2"/>
  <c r="AM81" i="2"/>
  <c r="AM79" i="2"/>
  <c r="AM82" i="2"/>
  <c r="AM77" i="2"/>
  <c r="AL54" i="2"/>
  <c r="AL114" i="2"/>
  <c r="K209" i="1"/>
  <c r="K154" i="1"/>
  <c r="K142" i="1"/>
  <c r="K148" i="1"/>
  <c r="K215" i="1"/>
  <c r="K54" i="1"/>
  <c r="K167" i="1"/>
  <c r="K143" i="1"/>
  <c r="K32" i="1"/>
  <c r="AN209" i="2"/>
  <c r="AN206" i="2"/>
  <c r="AN205" i="2"/>
  <c r="AN208" i="2"/>
  <c r="AN207" i="2"/>
  <c r="AM295" i="2"/>
  <c r="G11" i="1"/>
  <c r="G7" i="1"/>
  <c r="G3" i="1"/>
  <c r="G20" i="1"/>
  <c r="G5" i="1"/>
  <c r="G14" i="1"/>
  <c r="AN268" i="2"/>
  <c r="AN270" i="2"/>
  <c r="AN269" i="2"/>
  <c r="AN288" i="2"/>
  <c r="I66" i="1" s="1"/>
  <c r="AN290" i="2"/>
  <c r="AN289" i="2"/>
  <c r="AN238" i="2"/>
  <c r="AN240" i="2"/>
  <c r="AN239" i="2"/>
  <c r="AN241" i="2"/>
  <c r="K221" i="1"/>
  <c r="K242" i="1"/>
  <c r="K210" i="1"/>
  <c r="K156" i="1"/>
  <c r="K211" i="1"/>
  <c r="AM190" i="2"/>
  <c r="AL181" i="2"/>
  <c r="AM308" i="2"/>
  <c r="AL250" i="2"/>
  <c r="AN221" i="2"/>
  <c r="AN160" i="2"/>
  <c r="AN157" i="2"/>
  <c r="AN159" i="2"/>
  <c r="AN156" i="2"/>
  <c r="AN158" i="2"/>
  <c r="I149" i="1"/>
  <c r="I133" i="1"/>
  <c r="I207" i="1"/>
  <c r="I127" i="1"/>
  <c r="I62" i="1"/>
  <c r="I163" i="1"/>
  <c r="I61" i="1"/>
  <c r="I58" i="1"/>
  <c r="I162" i="1"/>
  <c r="I150" i="1"/>
  <c r="AL245" i="2"/>
  <c r="AN185" i="2"/>
  <c r="AN183" i="2"/>
  <c r="AN184" i="2"/>
  <c r="AM226" i="2"/>
  <c r="AM161" i="2"/>
  <c r="AM164" i="2"/>
  <c r="AM163" i="2"/>
  <c r="AM165" i="2"/>
  <c r="AM162" i="2"/>
  <c r="AL118" i="2"/>
  <c r="AM193" i="2"/>
  <c r="AM235" i="2"/>
  <c r="AM147" i="2"/>
  <c r="AM182" i="2"/>
  <c r="F297" i="1"/>
  <c r="F214" i="1"/>
  <c r="F24" i="1"/>
  <c r="F23" i="1"/>
  <c r="F25" i="1"/>
  <c r="F22" i="1"/>
  <c r="F26" i="1"/>
  <c r="G318" i="1"/>
  <c r="G132" i="1"/>
  <c r="G319" i="1"/>
  <c r="G130" i="1"/>
  <c r="G131" i="1"/>
  <c r="G189" i="1"/>
  <c r="G183" i="1"/>
  <c r="AL152" i="2"/>
  <c r="AN58" i="2"/>
  <c r="F166" i="1"/>
  <c r="F27" i="1"/>
  <c r="F28" i="1"/>
  <c r="F165" i="1"/>
  <c r="F29" i="1"/>
  <c r="F30" i="1"/>
  <c r="AM154" i="2"/>
  <c r="AL119" i="2"/>
  <c r="AL71" i="2"/>
  <c r="AP57" i="2"/>
  <c r="AL55" i="2"/>
  <c r="AM118" i="2"/>
  <c r="AL48" i="2"/>
  <c r="AL46" i="2"/>
  <c r="F253" i="1" s="1"/>
  <c r="AL22" i="2"/>
  <c r="AL21" i="2"/>
  <c r="AP3" i="2"/>
  <c r="AN16" i="2"/>
  <c r="AN112" i="2"/>
  <c r="AM67" i="2"/>
  <c r="AL87" i="2"/>
  <c r="AN34" i="2"/>
  <c r="AN32" i="2"/>
  <c r="AN33" i="2"/>
  <c r="AN35" i="2"/>
  <c r="AL11" i="2"/>
  <c r="F254" i="1" s="1"/>
  <c r="AN67" i="2"/>
  <c r="AL88" i="2"/>
  <c r="AM15" i="2"/>
  <c r="G284" i="1"/>
  <c r="G264" i="1"/>
  <c r="G286" i="1"/>
  <c r="G262" i="1"/>
  <c r="G246" i="1"/>
  <c r="G277" i="1"/>
  <c r="G275" i="1"/>
  <c r="AN13" i="2"/>
  <c r="AL30" i="2"/>
  <c r="AM53" i="2"/>
  <c r="AM10" i="2"/>
  <c r="AP37" i="2"/>
  <c r="AM70" i="2"/>
  <c r="AN272" i="2"/>
  <c r="AN271" i="2"/>
  <c r="AN273" i="2"/>
  <c r="AN274" i="2"/>
  <c r="F308" i="1"/>
  <c r="F309" i="1"/>
  <c r="F220" i="1"/>
  <c r="F106" i="1"/>
  <c r="F76" i="1"/>
  <c r="F104" i="1"/>
  <c r="F36" i="1"/>
  <c r="F69" i="1"/>
  <c r="AN220" i="2"/>
  <c r="AM200" i="2"/>
  <c r="AM202" i="2"/>
  <c r="AM204" i="2"/>
  <c r="AM203" i="2"/>
  <c r="AM201" i="2"/>
  <c r="F319" i="1"/>
  <c r="F318" i="1"/>
  <c r="F183" i="1"/>
  <c r="F131" i="1"/>
  <c r="F132" i="1"/>
  <c r="F130" i="1"/>
  <c r="F189" i="1"/>
  <c r="G297" i="1"/>
  <c r="G214" i="1"/>
  <c r="G23" i="1"/>
  <c r="G24" i="1"/>
  <c r="G25" i="1"/>
  <c r="G26" i="1"/>
  <c r="G22" i="1"/>
  <c r="AL136" i="2"/>
  <c r="AL134" i="2"/>
  <c r="AL137" i="2"/>
  <c r="AL135" i="2"/>
  <c r="AM114" i="2"/>
  <c r="AN163" i="2"/>
  <c r="AN165" i="2"/>
  <c r="AN164" i="2"/>
  <c r="AN162" i="2"/>
  <c r="AN161" i="2"/>
  <c r="I249" i="1"/>
  <c r="I245" i="1"/>
  <c r="I247" i="1"/>
  <c r="I243" i="1"/>
  <c r="I239" i="1"/>
  <c r="I250" i="1"/>
  <c r="I244" i="1"/>
  <c r="F251" i="1"/>
  <c r="F248" i="1"/>
  <c r="AP5" i="2"/>
  <c r="I87" i="1"/>
  <c r="I98" i="1"/>
  <c r="I86" i="1"/>
  <c r="AN236" i="2"/>
  <c r="AN237" i="2"/>
  <c r="AN235" i="2"/>
  <c r="AN234" i="2"/>
  <c r="I212" i="1" s="1"/>
  <c r="AL207" i="2"/>
  <c r="AL296" i="2"/>
  <c r="AL246" i="2"/>
  <c r="AL247" i="2"/>
  <c r="AN293" i="2"/>
  <c r="AN292" i="2"/>
  <c r="AN291" i="2"/>
  <c r="I13" i="1" s="1"/>
  <c r="AL194" i="2"/>
  <c r="AL195" i="2"/>
  <c r="F114" i="1"/>
  <c r="F112" i="1"/>
  <c r="AL287" i="2"/>
  <c r="AM221" i="2"/>
  <c r="AM309" i="2"/>
  <c r="AL260" i="2"/>
  <c r="AL198" i="2"/>
  <c r="AM168" i="2"/>
  <c r="AM170" i="2"/>
  <c r="AM169" i="2"/>
  <c r="AM167" i="2"/>
  <c r="AM166" i="2"/>
  <c r="G229" i="1" s="1"/>
  <c r="AN282" i="2"/>
  <c r="AN252" i="2"/>
  <c r="AN251" i="2"/>
  <c r="AN250" i="2"/>
  <c r="AL242" i="2"/>
  <c r="AM171" i="2"/>
  <c r="AM175" i="2"/>
  <c r="AM174" i="2"/>
  <c r="AM172" i="2"/>
  <c r="AM173" i="2"/>
  <c r="AL191" i="2"/>
  <c r="AN281" i="2"/>
  <c r="AM218" i="2"/>
  <c r="AM219" i="2"/>
  <c r="AM216" i="2"/>
  <c r="AM215" i="2"/>
  <c r="AM217" i="2"/>
  <c r="AM229" i="2"/>
  <c r="K301" i="1"/>
  <c r="K193" i="1"/>
  <c r="K235" i="1"/>
  <c r="AM188" i="2"/>
  <c r="AL99" i="2"/>
  <c r="F38" i="1" s="1"/>
  <c r="AL103" i="2"/>
  <c r="AL171" i="2"/>
  <c r="AM151" i="2"/>
  <c r="AL106" i="2"/>
  <c r="K173" i="1"/>
  <c r="K180" i="1"/>
  <c r="K128" i="1"/>
  <c r="K179" i="1"/>
  <c r="AL298" i="2"/>
  <c r="AN154" i="2"/>
  <c r="AN155" i="2"/>
  <c r="AN152" i="2"/>
  <c r="AN153" i="2"/>
  <c r="AL126" i="2"/>
  <c r="AN98" i="2"/>
  <c r="AN95" i="2"/>
  <c r="I140" i="1" s="1"/>
  <c r="AN97" i="2"/>
  <c r="AN96" i="2"/>
  <c r="AN146" i="2"/>
  <c r="AN143" i="2"/>
  <c r="AN145" i="2"/>
  <c r="AN142" i="2"/>
  <c r="AN144" i="2"/>
  <c r="AM155" i="2"/>
  <c r="AL140" i="2"/>
  <c r="AM88" i="2"/>
  <c r="AN76" i="2"/>
  <c r="AN73" i="2"/>
  <c r="AN72" i="2"/>
  <c r="AN7" i="2"/>
  <c r="AN10" i="2"/>
  <c r="AN8" i="2"/>
  <c r="AN6" i="2"/>
  <c r="AN9" i="2"/>
  <c r="AL76" i="2"/>
  <c r="AM58" i="2"/>
  <c r="AL67" i="2"/>
  <c r="AP43" i="2"/>
  <c r="AN23" i="2"/>
  <c r="AN21" i="2"/>
  <c r="AN22" i="2"/>
  <c r="AN20" i="2"/>
  <c r="AN109" i="2"/>
  <c r="AM64" i="2"/>
  <c r="AL70" i="2"/>
  <c r="G266" i="1"/>
  <c r="G269" i="1"/>
  <c r="G294" i="1"/>
  <c r="AL17" i="2"/>
  <c r="AP71" i="2"/>
  <c r="AL29" i="2"/>
  <c r="AL59" i="2"/>
  <c r="AN42" i="2"/>
  <c r="AN45" i="2"/>
  <c r="AN41" i="2"/>
  <c r="AN43" i="2"/>
  <c r="AN44" i="2"/>
  <c r="AM33" i="2"/>
  <c r="AM54" i="2"/>
  <c r="AN12" i="2"/>
  <c r="K112" i="1"/>
  <c r="K114" i="1"/>
  <c r="G184" i="1"/>
  <c r="G176" i="1"/>
  <c r="G172" i="1"/>
  <c r="G190" i="1"/>
  <c r="G182" i="1"/>
  <c r="G178" i="1"/>
  <c r="G191" i="1"/>
  <c r="G123" i="1"/>
  <c r="G177" i="1"/>
  <c r="AL300" i="2"/>
  <c r="AN277" i="2"/>
  <c r="AN278" i="2"/>
  <c r="AN276" i="2"/>
  <c r="AN275" i="2"/>
  <c r="I20" i="1"/>
  <c r="I5" i="1"/>
  <c r="I14" i="1"/>
  <c r="I11" i="1"/>
  <c r="I7" i="1"/>
  <c r="I3" i="1"/>
  <c r="AL179" i="2"/>
  <c r="AL180" i="2"/>
  <c r="AM158" i="2"/>
  <c r="AM160" i="2"/>
  <c r="AM157" i="2"/>
  <c r="AM159" i="2"/>
  <c r="AM156" i="2"/>
  <c r="F207" i="1"/>
  <c r="F163" i="1"/>
  <c r="F127" i="1"/>
  <c r="F162" i="1"/>
  <c r="F150" i="1"/>
  <c r="F149" i="1"/>
  <c r="F61" i="1"/>
  <c r="F133" i="1"/>
  <c r="F58" i="1"/>
  <c r="F62" i="1"/>
  <c r="K280" i="1"/>
  <c r="K279" i="1"/>
  <c r="AM66" i="2"/>
  <c r="AL311" i="2"/>
  <c r="AL256" i="2"/>
  <c r="AL285" i="2"/>
  <c r="K305" i="1"/>
  <c r="K310" i="1"/>
  <c r="K304" i="1"/>
  <c r="K117" i="1"/>
  <c r="K113" i="1"/>
  <c r="K109" i="1"/>
  <c r="K105" i="1"/>
  <c r="K97" i="1"/>
  <c r="K77" i="1"/>
  <c r="K73" i="1"/>
  <c r="K303" i="1"/>
  <c r="K120" i="1"/>
  <c r="K108" i="1"/>
  <c r="K88" i="1"/>
  <c r="K84" i="1"/>
  <c r="K41" i="1"/>
  <c r="K70" i="1"/>
  <c r="K75" i="1"/>
  <c r="K115" i="1"/>
  <c r="K103" i="1"/>
  <c r="K119" i="1"/>
  <c r="K159" i="1"/>
  <c r="AL276" i="2"/>
  <c r="AL301" i="2"/>
  <c r="AM241" i="2"/>
  <c r="AL221" i="2"/>
  <c r="AL220" i="2"/>
  <c r="AN189" i="2"/>
  <c r="AN191" i="2"/>
  <c r="AN190" i="2"/>
  <c r="AM285" i="2"/>
  <c r="AL255" i="2"/>
  <c r="F95" i="1"/>
  <c r="F96" i="1"/>
  <c r="AN260" i="2"/>
  <c r="AN259" i="2"/>
  <c r="AN258" i="2"/>
  <c r="AN280" i="2"/>
  <c r="AM222" i="2"/>
  <c r="AN197" i="2"/>
  <c r="AN199" i="2"/>
  <c r="AN196" i="2"/>
  <c r="AN198" i="2"/>
  <c r="AL150" i="2"/>
  <c r="AL206" i="2"/>
  <c r="AL205" i="2"/>
  <c r="AL228" i="2"/>
  <c r="AN214" i="2"/>
  <c r="AL188" i="2"/>
  <c r="AN78" i="2"/>
  <c r="AN81" i="2"/>
  <c r="AN79" i="2"/>
  <c r="AN82" i="2"/>
  <c r="AN77" i="2"/>
  <c r="AN80" i="2"/>
  <c r="AM149" i="2"/>
  <c r="AL173" i="2"/>
  <c r="AL139" i="2"/>
  <c r="AM125" i="2"/>
  <c r="AM103" i="2"/>
  <c r="AL116" i="2"/>
  <c r="AN74" i="2"/>
  <c r="AL73" i="2"/>
  <c r="AM63" i="2"/>
  <c r="AN51" i="2"/>
  <c r="AN53" i="2"/>
  <c r="AN54" i="2"/>
  <c r="AN52" i="2"/>
  <c r="AN56" i="2"/>
  <c r="AN55" i="2"/>
  <c r="AN50" i="2"/>
  <c r="AM65" i="2"/>
  <c r="AL39" i="2"/>
  <c r="AM72" i="2"/>
  <c r="AM75" i="2"/>
  <c r="AM76" i="2"/>
  <c r="AM71" i="2"/>
  <c r="AM74" i="2"/>
  <c r="AM73" i="2"/>
  <c r="AL10" i="2"/>
  <c r="AO69" i="2"/>
  <c r="G244" i="1"/>
  <c r="G250" i="1"/>
  <c r="G243" i="1"/>
  <c r="G245" i="1"/>
  <c r="G247" i="1"/>
  <c r="G239" i="1"/>
  <c r="G249" i="1"/>
  <c r="K249" i="1"/>
  <c r="K245" i="1"/>
  <c r="K250" i="1"/>
  <c r="K244" i="1"/>
  <c r="K247" i="1"/>
  <c r="K239" i="1"/>
  <c r="K243" i="1"/>
  <c r="AM101" i="2"/>
  <c r="AL74" i="2"/>
  <c r="AP74" i="2"/>
  <c r="AP38" i="2"/>
  <c r="AP10" i="2"/>
  <c r="AO17" i="2"/>
  <c r="AN2" i="2"/>
  <c r="AN5" i="2"/>
  <c r="AN3" i="2"/>
  <c r="AN4" i="2"/>
  <c r="F107" i="1" l="1"/>
  <c r="F118" i="1"/>
  <c r="F78" i="1"/>
  <c r="I279" i="1"/>
  <c r="I280" i="1"/>
  <c r="AO18" i="2"/>
  <c r="F307" i="1"/>
  <c r="F306" i="1"/>
  <c r="F79" i="1"/>
  <c r="I292" i="1"/>
  <c r="I267" i="1"/>
  <c r="I293" i="1"/>
  <c r="I268" i="1"/>
  <c r="I265" i="1"/>
  <c r="I287" i="1"/>
  <c r="I278" i="1"/>
  <c r="G107" i="1"/>
  <c r="G78" i="1"/>
  <c r="G118" i="1"/>
  <c r="K290" i="1"/>
  <c r="K257" i="1"/>
  <c r="K241" i="1"/>
  <c r="K289" i="1"/>
  <c r="K270" i="1"/>
  <c r="K256" i="1"/>
  <c r="K271" i="1"/>
  <c r="K255" i="1"/>
  <c r="AO14" i="2"/>
  <c r="AP14" i="2"/>
  <c r="AP11" i="2"/>
  <c r="K254" i="1" s="1"/>
  <c r="I121" i="1"/>
  <c r="I101" i="1"/>
  <c r="I89" i="1"/>
  <c r="I85" i="1"/>
  <c r="I102" i="1"/>
  <c r="I57" i="1"/>
  <c r="I164" i="1"/>
  <c r="G124" i="1"/>
  <c r="G226" i="1"/>
  <c r="G185" i="1"/>
  <c r="G122" i="1"/>
  <c r="I185" i="1"/>
  <c r="I226" i="1"/>
  <c r="I122" i="1"/>
  <c r="I124" i="1"/>
  <c r="I225" i="1"/>
  <c r="I134" i="1"/>
  <c r="I224" i="1"/>
  <c r="I135" i="1"/>
  <c r="AP45" i="2"/>
  <c r="I310" i="1"/>
  <c r="I117" i="1"/>
  <c r="I113" i="1"/>
  <c r="I109" i="1"/>
  <c r="I105" i="1"/>
  <c r="I97" i="1"/>
  <c r="I304" i="1"/>
  <c r="I305" i="1"/>
  <c r="I303" i="1"/>
  <c r="I159" i="1"/>
  <c r="I120" i="1"/>
  <c r="I119" i="1"/>
  <c r="I108" i="1"/>
  <c r="I41" i="1"/>
  <c r="I77" i="1"/>
  <c r="I70" i="1"/>
  <c r="I75" i="1"/>
  <c r="I73" i="1"/>
  <c r="I115" i="1"/>
  <c r="I103" i="1"/>
  <c r="I88" i="1"/>
  <c r="I84" i="1"/>
  <c r="F296" i="1"/>
  <c r="F291" i="1"/>
  <c r="F288" i="1"/>
  <c r="F238" i="1"/>
  <c r="F237" i="1"/>
  <c r="F295" i="1"/>
  <c r="I294" i="1"/>
  <c r="I269" i="1"/>
  <c r="I266" i="1"/>
  <c r="G230" i="1"/>
  <c r="G206" i="1"/>
  <c r="G186" i="1"/>
  <c r="G171" i="1"/>
  <c r="G139" i="1"/>
  <c r="G233" i="1"/>
  <c r="G175" i="1"/>
  <c r="G129" i="1"/>
  <c r="G34" i="1"/>
  <c r="G181" i="1"/>
  <c r="G227" i="1"/>
  <c r="G203" i="1"/>
  <c r="G141" i="1"/>
  <c r="F71" i="1"/>
  <c r="F74" i="1"/>
  <c r="F72" i="1"/>
  <c r="F60" i="1"/>
  <c r="G160" i="1"/>
  <c r="G80" i="1"/>
  <c r="G316" i="1"/>
  <c r="G315" i="1"/>
  <c r="I209" i="1"/>
  <c r="I215" i="1"/>
  <c r="I154" i="1"/>
  <c r="I32" i="1"/>
  <c r="I142" i="1"/>
  <c r="I54" i="1"/>
  <c r="I167" i="1"/>
  <c r="I143" i="1"/>
  <c r="I148" i="1"/>
  <c r="I257" i="1"/>
  <c r="I241" i="1"/>
  <c r="I289" i="1"/>
  <c r="I271" i="1"/>
  <c r="I255" i="1"/>
  <c r="I290" i="1"/>
  <c r="I270" i="1"/>
  <c r="I256" i="1"/>
  <c r="I161" i="1"/>
  <c r="I93" i="1"/>
  <c r="I81" i="1"/>
  <c r="I94" i="1"/>
  <c r="I110" i="1"/>
  <c r="I91" i="1"/>
  <c r="I65" i="1"/>
  <c r="I116" i="1"/>
  <c r="I99" i="1"/>
  <c r="I111" i="1"/>
  <c r="I92" i="1"/>
  <c r="I78" i="1"/>
  <c r="I118" i="1"/>
  <c r="I107" i="1"/>
  <c r="AP44" i="2"/>
  <c r="I16" i="1"/>
  <c r="I18" i="1"/>
  <c r="I60" i="1"/>
  <c r="I74" i="1"/>
  <c r="I72" i="1"/>
  <c r="I71" i="1"/>
  <c r="I114" i="1"/>
  <c r="I112" i="1"/>
  <c r="F311" i="1"/>
  <c r="F312" i="1"/>
  <c r="F144" i="1"/>
  <c r="F213" i="1"/>
  <c r="F64" i="1"/>
  <c r="F125" i="1"/>
  <c r="I251" i="1"/>
  <c r="I248" i="1"/>
  <c r="F55" i="1"/>
  <c r="F56" i="1"/>
  <c r="I217" i="1"/>
  <c r="I153" i="1"/>
  <c r="I219" i="1"/>
  <c r="I40" i="1"/>
  <c r="I152" i="1"/>
  <c r="I83" i="1"/>
  <c r="I155" i="1"/>
  <c r="I218" i="1"/>
  <c r="I216" i="1"/>
  <c r="I82" i="1"/>
  <c r="I59" i="1"/>
  <c r="I208" i="1"/>
  <c r="G268" i="1"/>
  <c r="G292" i="1"/>
  <c r="G293" i="1"/>
  <c r="G267" i="1"/>
  <c r="F279" i="1"/>
  <c r="F280" i="1"/>
  <c r="F164" i="1"/>
  <c r="F102" i="1"/>
  <c r="F101" i="1"/>
  <c r="F121" i="1"/>
  <c r="F85" i="1"/>
  <c r="F89" i="1"/>
  <c r="F57" i="1"/>
  <c r="I80" i="1"/>
  <c r="I160" i="1"/>
  <c r="F235" i="1"/>
  <c r="F193" i="1"/>
  <c r="F301" i="1"/>
  <c r="F147" i="1"/>
  <c r="F158" i="1"/>
  <c r="F146" i="1"/>
  <c r="F157" i="1"/>
  <c r="F145" i="1"/>
  <c r="F67" i="1"/>
  <c r="F31" i="1"/>
  <c r="F68" i="1"/>
  <c r="G148" i="1"/>
  <c r="G143" i="1"/>
  <c r="G215" i="1"/>
  <c r="G142" i="1"/>
  <c r="G154" i="1"/>
  <c r="G32" i="1"/>
  <c r="G209" i="1"/>
  <c r="G167" i="1"/>
  <c r="G54" i="1"/>
  <c r="G150" i="1"/>
  <c r="G207" i="1"/>
  <c r="G127" i="1"/>
  <c r="G163" i="1"/>
  <c r="G149" i="1"/>
  <c r="G61" i="1"/>
  <c r="G133" i="1"/>
  <c r="G162" i="1"/>
  <c r="G62" i="1"/>
  <c r="G58" i="1"/>
  <c r="K285" i="1"/>
  <c r="K281" i="1"/>
  <c r="K273" i="1"/>
  <c r="K261" i="1"/>
  <c r="K282" i="1"/>
  <c r="K274" i="1"/>
  <c r="K258" i="1"/>
  <c r="K276" i="1"/>
  <c r="K272" i="1"/>
  <c r="K260" i="1"/>
  <c r="K263" i="1"/>
  <c r="K283" i="1"/>
  <c r="K259" i="1"/>
  <c r="G291" i="1"/>
  <c r="G288" i="1"/>
  <c r="G296" i="1"/>
  <c r="G238" i="1"/>
  <c r="G295" i="1"/>
  <c r="G237" i="1"/>
  <c r="I136" i="1"/>
  <c r="I234" i="1"/>
  <c r="I192" i="1"/>
  <c r="I157" i="1"/>
  <c r="I145" i="1"/>
  <c r="I68" i="1"/>
  <c r="I147" i="1"/>
  <c r="I146" i="1"/>
  <c r="I158" i="1"/>
  <c r="I67" i="1"/>
  <c r="I31" i="1"/>
  <c r="F236" i="1"/>
  <c r="F200" i="1"/>
  <c r="F194" i="1"/>
  <c r="F197" i="1"/>
  <c r="F247" i="1"/>
  <c r="F243" i="1"/>
  <c r="F239" i="1"/>
  <c r="F244" i="1"/>
  <c r="F250" i="1"/>
  <c r="F245" i="1"/>
  <c r="F249" i="1"/>
  <c r="I221" i="1"/>
  <c r="I211" i="1"/>
  <c r="I210" i="1"/>
  <c r="I156" i="1"/>
  <c r="I242" i="1"/>
  <c r="I193" i="1"/>
  <c r="I301" i="1"/>
  <c r="I235" i="1"/>
  <c r="G96" i="1"/>
  <c r="G95" i="1"/>
  <c r="G12" i="1"/>
  <c r="G138" i="1"/>
  <c r="I317" i="1"/>
  <c r="I313" i="1"/>
  <c r="I314" i="1"/>
  <c r="I298" i="1"/>
  <c r="I300" i="1"/>
  <c r="I137" i="1"/>
  <c r="I299" i="1"/>
  <c r="I8" i="1"/>
  <c r="I4" i="1"/>
  <c r="I6" i="1"/>
  <c r="I2" i="1"/>
  <c r="I21" i="1"/>
  <c r="I17" i="1"/>
  <c r="I19" i="1"/>
  <c r="I63" i="1"/>
  <c r="I35" i="1"/>
  <c r="I15" i="1"/>
  <c r="AO70" i="2"/>
  <c r="AP64" i="2" s="1"/>
  <c r="K296" i="1"/>
  <c r="K237" i="1"/>
  <c r="K238" i="1"/>
  <c r="K291" i="1"/>
  <c r="K288" i="1"/>
  <c r="K295" i="1"/>
  <c r="I56" i="1"/>
  <c r="I55" i="1"/>
  <c r="G224" i="1"/>
  <c r="G134" i="1"/>
  <c r="G225" i="1"/>
  <c r="G135" i="1"/>
  <c r="I223" i="1"/>
  <c r="I100" i="1"/>
  <c r="I222" i="1"/>
  <c r="I151" i="1"/>
  <c r="I37" i="1"/>
  <c r="I252" i="1"/>
  <c r="I126" i="1"/>
  <c r="I90" i="1"/>
  <c r="I39" i="1"/>
  <c r="I306" i="1"/>
  <c r="I79" i="1"/>
  <c r="I307" i="1"/>
  <c r="G156" i="1"/>
  <c r="G242" i="1"/>
  <c r="G210" i="1"/>
  <c r="G221" i="1"/>
  <c r="G211" i="1"/>
  <c r="G278" i="1"/>
  <c r="G265" i="1"/>
  <c r="G287" i="1"/>
  <c r="I312" i="1"/>
  <c r="I213" i="1"/>
  <c r="I125" i="1"/>
  <c r="I64" i="1"/>
  <c r="I144" i="1"/>
  <c r="I311" i="1"/>
  <c r="AP41" i="2"/>
  <c r="G164" i="1"/>
  <c r="G121" i="1"/>
  <c r="G85" i="1"/>
  <c r="G57" i="1"/>
  <c r="G101" i="1"/>
  <c r="G89" i="1"/>
  <c r="G102" i="1"/>
  <c r="G74" i="1"/>
  <c r="G71" i="1"/>
  <c r="G72" i="1"/>
  <c r="G60" i="1"/>
  <c r="F160" i="1"/>
  <c r="F80" i="1"/>
  <c r="I177" i="1"/>
  <c r="I191" i="1"/>
  <c r="I172" i="1"/>
  <c r="I123" i="1"/>
  <c r="I182" i="1"/>
  <c r="I184" i="1"/>
  <c r="I190" i="1"/>
  <c r="I176" i="1"/>
  <c r="I178" i="1"/>
  <c r="F191" i="1"/>
  <c r="F123" i="1"/>
  <c r="F184" i="1"/>
  <c r="F176" i="1"/>
  <c r="F172" i="1"/>
  <c r="F190" i="1"/>
  <c r="F182" i="1"/>
  <c r="F178" i="1"/>
  <c r="F177" i="1"/>
  <c r="G301" i="1"/>
  <c r="G193" i="1"/>
  <c r="G235" i="1"/>
  <c r="F302" i="1"/>
  <c r="F199" i="1"/>
  <c r="F232" i="1"/>
  <c r="F202" i="1"/>
  <c r="F174" i="1"/>
  <c r="F170" i="1"/>
  <c r="F205" i="1"/>
  <c r="F33" i="1"/>
  <c r="F9" i="1"/>
  <c r="F169" i="1"/>
  <c r="F10" i="1"/>
  <c r="I95" i="1"/>
  <c r="I96" i="1"/>
  <c r="F179" i="1"/>
  <c r="F180" i="1"/>
  <c r="F128" i="1"/>
  <c r="F173" i="1"/>
  <c r="I318" i="1"/>
  <c r="I319" i="1"/>
  <c r="I189" i="1"/>
  <c r="I183" i="1"/>
  <c r="I132" i="1"/>
  <c r="I131" i="1"/>
  <c r="I130" i="1"/>
  <c r="K277" i="1"/>
  <c r="K286" i="1"/>
  <c r="K262" i="1"/>
  <c r="K246" i="1"/>
  <c r="K284" i="1"/>
  <c r="K264" i="1"/>
  <c r="K275" i="1"/>
  <c r="G228" i="1"/>
  <c r="G204" i="1"/>
  <c r="G196" i="1"/>
  <c r="G168" i="1"/>
  <c r="G198" i="1"/>
  <c r="G231" i="1"/>
  <c r="G195" i="1"/>
  <c r="G201" i="1"/>
  <c r="I302" i="1"/>
  <c r="I205" i="1"/>
  <c r="I169" i="1"/>
  <c r="I199" i="1"/>
  <c r="I232" i="1"/>
  <c r="I202" i="1"/>
  <c r="I170" i="1"/>
  <c r="I33" i="1"/>
  <c r="I9" i="1"/>
  <c r="I174" i="1"/>
  <c r="I10" i="1"/>
  <c r="AP42" i="2"/>
  <c r="I12" i="1"/>
  <c r="I138" i="1"/>
  <c r="G145" i="1"/>
  <c r="G67" i="1"/>
  <c r="G31" i="1"/>
  <c r="G147" i="1"/>
  <c r="G68" i="1"/>
  <c r="G158" i="1"/>
  <c r="G157" i="1"/>
  <c r="G146" i="1"/>
  <c r="I233" i="1"/>
  <c r="I181" i="1"/>
  <c r="I141" i="1"/>
  <c r="I129" i="1"/>
  <c r="I227" i="1"/>
  <c r="I203" i="1"/>
  <c r="I175" i="1"/>
  <c r="I230" i="1"/>
  <c r="I186" i="1"/>
  <c r="I34" i="1"/>
  <c r="I206" i="1"/>
  <c r="I171" i="1"/>
  <c r="I139" i="1"/>
  <c r="F215" i="1"/>
  <c r="F167" i="1"/>
  <c r="F143" i="1"/>
  <c r="F148" i="1"/>
  <c r="F154" i="1"/>
  <c r="F142" i="1"/>
  <c r="F32" i="1"/>
  <c r="F209" i="1"/>
  <c r="F54" i="1"/>
  <c r="G16" i="1"/>
  <c r="G18" i="1"/>
  <c r="F211" i="1"/>
  <c r="F156" i="1"/>
  <c r="F242" i="1"/>
  <c r="F210" i="1"/>
  <c r="F221" i="1"/>
  <c r="G309" i="1"/>
  <c r="G220" i="1"/>
  <c r="G104" i="1"/>
  <c r="G106" i="1"/>
  <c r="G76" i="1"/>
  <c r="G69" i="1"/>
  <c r="G308" i="1"/>
  <c r="G36" i="1"/>
  <c r="I285" i="1"/>
  <c r="I281" i="1"/>
  <c r="I273" i="1"/>
  <c r="I261" i="1"/>
  <c r="I283" i="1"/>
  <c r="I263" i="1"/>
  <c r="I259" i="1"/>
  <c r="I282" i="1"/>
  <c r="I274" i="1"/>
  <c r="I258" i="1"/>
  <c r="I276" i="1"/>
  <c r="I260" i="1"/>
  <c r="I272" i="1"/>
  <c r="F11" i="1"/>
  <c r="F7" i="1"/>
  <c r="F3" i="1"/>
  <c r="F20" i="1"/>
  <c r="F5" i="1"/>
  <c r="F14" i="1"/>
  <c r="I277" i="1"/>
  <c r="I275" i="1"/>
  <c r="I284" i="1"/>
  <c r="I286" i="1"/>
  <c r="I262" i="1"/>
  <c r="I264" i="1"/>
  <c r="I246" i="1"/>
  <c r="G180" i="1"/>
  <c r="G128" i="1"/>
  <c r="G173" i="1"/>
  <c r="G179" i="1"/>
  <c r="F227" i="1"/>
  <c r="F203" i="1"/>
  <c r="F175" i="1"/>
  <c r="F171" i="1"/>
  <c r="F139" i="1"/>
  <c r="F230" i="1"/>
  <c r="F206" i="1"/>
  <c r="F186" i="1"/>
  <c r="F141" i="1"/>
  <c r="F233" i="1"/>
  <c r="F129" i="1"/>
  <c r="F181" i="1"/>
  <c r="F34" i="1"/>
  <c r="K294" i="1"/>
  <c r="K269" i="1"/>
  <c r="K266" i="1"/>
  <c r="G280" i="1"/>
  <c r="G279" i="1"/>
  <c r="AO82" i="2"/>
  <c r="AP77" i="2" s="1"/>
  <c r="I197" i="1"/>
  <c r="I200" i="1"/>
  <c r="I236" i="1"/>
  <c r="I194" i="1"/>
  <c r="G276" i="1"/>
  <c r="G272" i="1"/>
  <c r="G260" i="1"/>
  <c r="G282" i="1"/>
  <c r="G274" i="1"/>
  <c r="G258" i="1"/>
  <c r="G285" i="1"/>
  <c r="G261" i="1"/>
  <c r="G273" i="1"/>
  <c r="G263" i="1"/>
  <c r="G281" i="1"/>
  <c r="G259" i="1"/>
  <c r="G283" i="1"/>
  <c r="F271" i="1"/>
  <c r="F255" i="1"/>
  <c r="F256" i="1"/>
  <c r="F270" i="1"/>
  <c r="F290" i="1"/>
  <c r="F289" i="1"/>
  <c r="F257" i="1"/>
  <c r="F241" i="1"/>
  <c r="G112" i="1"/>
  <c r="G114" i="1"/>
  <c r="F294" i="1"/>
  <c r="F266" i="1"/>
  <c r="F269" i="1"/>
  <c r="AP81" i="2"/>
  <c r="AP68" i="2" l="1"/>
  <c r="AO19" i="2"/>
  <c r="AP18" i="2"/>
  <c r="AP70" i="2"/>
  <c r="AP67" i="2"/>
  <c r="AP82" i="2"/>
  <c r="K292" i="1"/>
  <c r="K293" i="1"/>
  <c r="K268" i="1"/>
  <c r="K267" i="1"/>
  <c r="AP65" i="2"/>
  <c r="AP79" i="2"/>
  <c r="AP69" i="2"/>
  <c r="AP12" i="2"/>
  <c r="AP13" i="2"/>
  <c r="AP66" i="2"/>
  <c r="AP80" i="2"/>
  <c r="AP78" i="2"/>
  <c r="AP15" i="2" l="1"/>
  <c r="AP17" i="2"/>
  <c r="AP16" i="2"/>
  <c r="AP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>Voorstel hernoeming: KV_SOIL</t>
        </r>
      </text>
    </comment>
    <comment ref="G1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Voorstel hernoeming: THETA_E_SOIL
</t>
        </r>
      </text>
    </comment>
  </commentList>
</comments>
</file>

<file path=xl/sharedStrings.xml><?xml version="1.0" encoding="utf-8"?>
<sst xmlns="http://schemas.openxmlformats.org/spreadsheetml/2006/main" count="2021" uniqueCount="845">
  <si>
    <t>Original_order</t>
  </si>
  <si>
    <t>Type</t>
  </si>
  <si>
    <t>Categorie</t>
  </si>
  <si>
    <t>Code</t>
  </si>
  <si>
    <t>BOFEK_CLUSTER</t>
  </si>
  <si>
    <t>GROUND_INFILTRATION_MD</t>
  </si>
  <si>
    <t>WATER_STORAGE_PERCENTAGE</t>
  </si>
  <si>
    <t>SUBSIDENCE</t>
  </si>
  <si>
    <t>PEAT_FRACTION</t>
  </si>
  <si>
    <t>TOPLAYER_THICKNESS</t>
  </si>
  <si>
    <t>CLAY_THICKNESS</t>
  </si>
  <si>
    <t>Bergbrikgronden; siltige leem</t>
  </si>
  <si>
    <t>BLb6</t>
  </si>
  <si>
    <t>Radebrikgronden; zandige leem</t>
  </si>
  <si>
    <t>BLd5</t>
  </si>
  <si>
    <t>Radebrikgronden; siltige leem</t>
  </si>
  <si>
    <t>BLd6</t>
  </si>
  <si>
    <t>Daalbrikgronden; zandige leem</t>
  </si>
  <si>
    <t>BLh5</t>
  </si>
  <si>
    <t>Daalbrikgronden; siltige leem</t>
  </si>
  <si>
    <t>BLh6</t>
  </si>
  <si>
    <t>Kuilbrikgronden; zandige leem</t>
  </si>
  <si>
    <t>BLn5</t>
  </si>
  <si>
    <t>Kuilbrikgronden; siltige leem</t>
  </si>
  <si>
    <t>BLn6</t>
  </si>
  <si>
    <t>Rooibrikgronden; zwak en sterk lemig fijn zand</t>
  </si>
  <si>
    <t>BZd23</t>
  </si>
  <si>
    <t>Rooibrikgronden; zeer sterk lemig fijn zand</t>
  </si>
  <si>
    <t>BZd24</t>
  </si>
  <si>
    <t>Tuineerdgronden; zandige leem</t>
  </si>
  <si>
    <t>EL5</t>
  </si>
  <si>
    <t>Haarpodzolgronden; lemig fijn zand</t>
  </si>
  <si>
    <t>Hd23</t>
  </si>
  <si>
    <t>Zeer ondiepe keileem, potklei, enz</t>
  </si>
  <si>
    <t>KX</t>
  </si>
  <si>
    <t>Ooivaaggronden met roest beginnend dieper dan 80 cm; zandige leem in situ</t>
  </si>
  <si>
    <t>Ld5</t>
  </si>
  <si>
    <t>Ooivaaggronden met roest beginnend dieper dan 80 cm; siltige leem in situ</t>
  </si>
  <si>
    <t>Ld6</t>
  </si>
  <si>
    <t>Ooivaaggronden met roest beginnend dieper dan 80 cm; zandige leem; colluvium in dal</t>
  </si>
  <si>
    <t>Ldd5</t>
  </si>
  <si>
    <t>Ooivaaggronden met roest beginnend dieper dan 80 cm; siltige leem; colluvium in dal</t>
  </si>
  <si>
    <t>Ldd6</t>
  </si>
  <si>
    <t>Ooivaaggronden met roest beginnend dieper dan 80 cm; zandige leem; colluvium in hellingvoet of uitspoelingswaaier</t>
  </si>
  <si>
    <t>Ldh5</t>
  </si>
  <si>
    <t>Ooivaaggronden met roest beginnend dieper dan 80 cm; siltige leem; colluvium in hellingvoet of uitspoelingswaaier</t>
  </si>
  <si>
    <t>Ldh6</t>
  </si>
  <si>
    <t>Ooivaaggronden met roest beginnend tussen 50 en 80 cm; zandige leem in situ</t>
  </si>
  <si>
    <t>Lh5</t>
  </si>
  <si>
    <t>Ooivaaggronden met roest beginnend tussen 50 en 80 cm; siltige leem in situ</t>
  </si>
  <si>
    <t>Lh6</t>
  </si>
  <si>
    <t>Poldervaaggronden; zandige leem in situ</t>
  </si>
  <si>
    <t>Ln5</t>
  </si>
  <si>
    <t>Poldervaaggronden; siltige leem in situ</t>
  </si>
  <si>
    <t>Ln6</t>
  </si>
  <si>
    <t>Poldervaaggronden; zandige leem; colluvium in dal</t>
  </si>
  <si>
    <t>Lnd5</t>
  </si>
  <si>
    <t>Poldervaaggronden; siltige leem; colluvium in dal</t>
  </si>
  <si>
    <t>Lnd6</t>
  </si>
  <si>
    <t>Poldervaaggronden; siltige leem; colluvium in hellingvoet of uitspoelingswaaier</t>
  </si>
  <si>
    <t>Lnh6</t>
  </si>
  <si>
    <t>Radebrikgronden; fijnzandige lichte zavel</t>
  </si>
  <si>
    <t>BKd25</t>
  </si>
  <si>
    <t>Radebrikgronden; fijnzandige siltige, lichte zavel</t>
  </si>
  <si>
    <t>BKd26</t>
  </si>
  <si>
    <t>Daalbrikgronden; fijnzandige lichte zavel</t>
  </si>
  <si>
    <t>BKh25</t>
  </si>
  <si>
    <t>Daalbrikgronden; fijnzandige siltige, lichte zavel</t>
  </si>
  <si>
    <t>BKh26</t>
  </si>
  <si>
    <t>Gorsvaaggronden; lichte zavel; geen zand beginnend ondieper dan 80 cm</t>
  </si>
  <si>
    <t>MOb15</t>
  </si>
  <si>
    <t>Mariene afzettingen ouder dan pleistoceen; fijn zand en zavel</t>
  </si>
  <si>
    <t>MZk</t>
  </si>
  <si>
    <t>Mariene afzettingen ouder dan pleistoceen; fijn zand</t>
  </si>
  <si>
    <t>MZz</t>
  </si>
  <si>
    <t>Terrashellinggronden</t>
  </si>
  <si>
    <t>AHt</t>
  </si>
  <si>
    <t>Terras-, tertiair-, kalksteen- en veenhellinggronden</t>
  </si>
  <si>
    <t>AHv</t>
  </si>
  <si>
    <t>Kreekbeddingen</t>
  </si>
  <si>
    <t>AK</t>
  </si>
  <si>
    <t>Gronden in oude maasmeanders</t>
  </si>
  <si>
    <t>AMm</t>
  </si>
  <si>
    <t>Met huisvuil opgehoogde gronden</t>
  </si>
  <si>
    <t>AQ</t>
  </si>
  <si>
    <t>Roergronden</t>
  </si>
  <si>
    <t>AR</t>
  </si>
  <si>
    <t>Warmoezerijgronden (gerijpt)</t>
  </si>
  <si>
    <t>AWg</t>
  </si>
  <si>
    <t>Warmoezerijgronden (ongerijpt)</t>
  </si>
  <si>
    <t>AWo</t>
  </si>
  <si>
    <t>Afgegraven</t>
  </si>
  <si>
    <t>|b AFGRAV</t>
  </si>
  <si>
    <t>Bebouwing</t>
  </si>
  <si>
    <t>|h BEBOUW</t>
  </si>
  <si>
    <t>Bovenland</t>
  </si>
  <si>
    <t>|i BOVLAND</t>
  </si>
  <si>
    <t>Geegaliseerd</t>
  </si>
  <si>
    <t>Groeve</t>
  </si>
  <si>
    <t>|a GROEVE</t>
  </si>
  <si>
    <t>Mijnstort</t>
  </si>
  <si>
    <t>|j MYNSTRT</t>
  </si>
  <si>
    <t>Moeras</t>
  </si>
  <si>
    <t>|g MOERAS</t>
  </si>
  <si>
    <t>Opgehoogd of opgespoten</t>
  </si>
  <si>
    <t>|c OPHOOG</t>
  </si>
  <si>
    <t>Oude bewoningsplaatsen (terpen en woerden)</t>
  </si>
  <si>
    <t>|f TERP</t>
  </si>
  <si>
    <t>Sterk vergraven</t>
  </si>
  <si>
    <t>Water (2)</t>
  </si>
  <si>
    <t>|g WATER</t>
  </si>
  <si>
    <t>Waterkerende dijk</t>
  </si>
  <si>
    <t>|h DIJK</t>
  </si>
  <si>
    <t>Afgegraven kleigronden</t>
  </si>
  <si>
    <t>AAK</t>
  </si>
  <si>
    <t>Kleiige beekdalgronden</t>
  </si>
  <si>
    <t>ABk</t>
  </si>
  <si>
    <t>Roodoornige kleiige Vechtdalgronden</t>
  </si>
  <si>
    <t>AFk</t>
  </si>
  <si>
    <t>Linge- uiterwaardgronden</t>
  </si>
  <si>
    <t>ALu</t>
  </si>
  <si>
    <t>Wieringermeergronden; zavel en klei, kalkrijk</t>
  </si>
  <si>
    <t>AZW6A</t>
  </si>
  <si>
    <t>Wieringermeergronden; zware zavel en klei, kalkrijk</t>
  </si>
  <si>
    <t>AZW7A</t>
  </si>
  <si>
    <t>Wieringermeergronden; klei, kalkrijk</t>
  </si>
  <si>
    <t>AZW8A</t>
  </si>
  <si>
    <t>Tuineerdgronden; zware zavel en klei, profielverloop 3, of 3 en 4, of 4</t>
  </si>
  <si>
    <t>EK76</t>
  </si>
  <si>
    <t>Tuineerdgronden; zware zavel en klei, profielverloop 5, of 5 en 2, of 2</t>
  </si>
  <si>
    <t>EK79</t>
  </si>
  <si>
    <t>Fluviatiele afzettingen ouder dan laat-pleistoceen; zavel en klei</t>
  </si>
  <si>
    <t>FK</t>
  </si>
  <si>
    <t>Ooivaaggronden; zware zavel en klei</t>
  </si>
  <si>
    <t>KRd7</t>
  </si>
  <si>
    <t>Poldervaaggronden; klei</t>
  </si>
  <si>
    <t>KRn8</t>
  </si>
  <si>
    <t>Overige kleigronden</t>
  </si>
  <si>
    <t>KT</t>
  </si>
  <si>
    <t>Gorsvaaggronden; zware zavel en klei; geen zand beginnend ondieper dan 80 cm</t>
  </si>
  <si>
    <t>MOb75</t>
  </si>
  <si>
    <t>Slikvaaggronden; geen zand beginnend ondieper dan 80 cm</t>
  </si>
  <si>
    <t>MOo05</t>
  </si>
  <si>
    <t>Kalkrijke poldervaaggronden; lichte klei, profielverloop 5</t>
  </si>
  <si>
    <t>Mn35A</t>
  </si>
  <si>
    <t>Kalkrijke poldervaaggronden; zware klei, profielverloop 5</t>
  </si>
  <si>
    <t>Mn45A</t>
  </si>
  <si>
    <t>Kalkrijke poldervaaggronden; klei, profielverloop 2</t>
  </si>
  <si>
    <t>Mn82A</t>
  </si>
  <si>
    <t>Kalkarme poldervaaggronden; klei, profielverloop 2</t>
  </si>
  <si>
    <t>Mn82C</t>
  </si>
  <si>
    <t>Kalkarme poldervaaggronden; klei, profielverloop 5</t>
  </si>
  <si>
    <t>Mn85C</t>
  </si>
  <si>
    <t>Kalkrijke poldervaaggronden; klei, profielverloop 3, of 3 en 4, of 4</t>
  </si>
  <si>
    <t>Mn86A</t>
  </si>
  <si>
    <t>Kalkarme poldervaaggronden; klei, profielverloop 3, of 3 en 4, of 4</t>
  </si>
  <si>
    <t>Mn86C</t>
  </si>
  <si>
    <t>Kalkrijke nesvaaggronden; klei</t>
  </si>
  <si>
    <t>Mo80A</t>
  </si>
  <si>
    <t>Kalkarme nesvaaggronden; klei</t>
  </si>
  <si>
    <t>Mo80C</t>
  </si>
  <si>
    <t>Kalkarme drechtvaaggronden; zware klei, profielverloop 1</t>
  </si>
  <si>
    <t>Mv41C</t>
  </si>
  <si>
    <t>Kalkarme drechtvaaggronden; zavel en lichte klei, profielverloop 1</t>
  </si>
  <si>
    <t>Mv61C</t>
  </si>
  <si>
    <t>Kalkrijke drechtvaaggronden; klei, profielverloop 1</t>
  </si>
  <si>
    <t>Mv81A</t>
  </si>
  <si>
    <t>Gorsvaaggronden; zware zavel en klei; geen zand beginnend oniepder dan 80 cm</t>
  </si>
  <si>
    <t>ROb75</t>
  </si>
  <si>
    <t>Kalkhoudende ooivaaggronden; zware zavel en lichte klei</t>
  </si>
  <si>
    <t>Rd90A</t>
  </si>
  <si>
    <t>Kalkloze ooivaaggronden; zware zavel en lichte klei</t>
  </si>
  <si>
    <t>Rd90C</t>
  </si>
  <si>
    <t>Kalkloze poldervaaggronden; zware klei, profielverloop 2</t>
  </si>
  <si>
    <t>Rn42C</t>
  </si>
  <si>
    <t>Kalkloze poldervaaggronden; zware klei, profielverloop 4</t>
  </si>
  <si>
    <t>Rn44C</t>
  </si>
  <si>
    <t>Kalkhoudende poldervaaggronden; zware klei, profielverloop 5</t>
  </si>
  <si>
    <t>Rn45A</t>
  </si>
  <si>
    <t>Kalkloze poldervaaggronden; zware klei, profielverloop 5</t>
  </si>
  <si>
    <t>Rn45C</t>
  </si>
  <si>
    <t>Kalkhoudende poldervaaggronden; zware klei, profielverloop 3, of 3 en 4, of 4</t>
  </si>
  <si>
    <t>Rn46A</t>
  </si>
  <si>
    <t>Kalkloze poldervaaggronden; zware klei, profielverloop 3, of 3 en 4</t>
  </si>
  <si>
    <t>Rn47C</t>
  </si>
  <si>
    <t>Kalkloze poldervaaggronden; zavel en lichte klei, profielverloop 2</t>
  </si>
  <si>
    <t>Rn62C</t>
  </si>
  <si>
    <t>Kalkhoudende poldervaaggronden; zavel en lichte klei, profielverloop 3, of 3 en 4, of 4</t>
  </si>
  <si>
    <t>Rn66A</t>
  </si>
  <si>
    <t>Kalkloze poldervaaggronden; zavel en lichte klei, profielverloop 3, of 3 en 4</t>
  </si>
  <si>
    <t>Rn67C</t>
  </si>
  <si>
    <t>Kalkhoudend poldervaaggronden; klei, profielverloop 2</t>
  </si>
  <si>
    <t>Rn82A</t>
  </si>
  <si>
    <t>Kalkloze poldervaaggronden; zware zavel en lichte klei, profielverloop 4</t>
  </si>
  <si>
    <t>Rn94C</t>
  </si>
  <si>
    <t>Kalkhoudende poldervaaggronden; zware zavel en lichte klei, profielverloop 5</t>
  </si>
  <si>
    <t>Rn95A</t>
  </si>
  <si>
    <t>Kalkloze poldervaaggronden; zware zavel en lichte klei, profielverloop 5</t>
  </si>
  <si>
    <t>Rn95C</t>
  </si>
  <si>
    <t>Kalkhoudende nesvaaggronden; zware klei</t>
  </si>
  <si>
    <t>Ro40A</t>
  </si>
  <si>
    <t>Kalkloze nesvaaggronden; zware klei</t>
  </si>
  <si>
    <t>Ro40C</t>
  </si>
  <si>
    <t>Kalkhoudende nesvaaggronden; zavel en lichte klei</t>
  </si>
  <si>
    <t>Ro60A</t>
  </si>
  <si>
    <t>Kalkloze nesvaaggronden; zavel en lichte klei</t>
  </si>
  <si>
    <t>Ro60C</t>
  </si>
  <si>
    <t>Kalkhoudende drechtvaaggronden; profielverloop 1</t>
  </si>
  <si>
    <t>RV01A</t>
  </si>
  <si>
    <t>Kalkloze drechtvaaggronden; profielverloop 1</t>
  </si>
  <si>
    <t>RV01C</t>
  </si>
  <si>
    <t>Kalkloze poldervaaggronden (bruine komgrond); zware klei, profielverloop 3, of 3 en 4, of 4</t>
  </si>
  <si>
    <t>bRn46C</t>
  </si>
  <si>
    <t>Knippige poldervaaggronden; klei, profielverloop 2</t>
  </si>
  <si>
    <t>gMn82C</t>
  </si>
  <si>
    <t>Knippige poldervaaggronden; klei, profielverloop 3</t>
  </si>
  <si>
    <t>gMn83C</t>
  </si>
  <si>
    <t>Knippige poldervaaggronden; klei, profielverloop 5</t>
  </si>
  <si>
    <t>gMn85C</t>
  </si>
  <si>
    <t>Knippige poldervaaggronden; klei, profielverloop 4, of 4 en 3</t>
  </si>
  <si>
    <t>gMn88C</t>
  </si>
  <si>
    <t>Knippoldervaaggronden; zware klei, profielverloop 3</t>
  </si>
  <si>
    <t>kMn43C</t>
  </si>
  <si>
    <t>Knippoldervaaggronden; zware klei, profielverloop 4, of 4 en 3</t>
  </si>
  <si>
    <t>kMn48C</t>
  </si>
  <si>
    <t>Knippoldervaaggronden; zavel en lichte klei, profielverloop 3</t>
  </si>
  <si>
    <t>kMn63C</t>
  </si>
  <si>
    <t>Knippoldervaaggronden; zavel en lichte klei, profielverloop 4, of 4 en 3</t>
  </si>
  <si>
    <t>kMn68C</t>
  </si>
  <si>
    <t>Kalkrijke leek-/woudeerdgronden; klei, profielverloop 2</t>
  </si>
  <si>
    <t>pMn82A</t>
  </si>
  <si>
    <t>Kalkarme leek-/woudeerdgronden; klei, profielverloop 2</t>
  </si>
  <si>
    <t>pMn82C</t>
  </si>
  <si>
    <t>Kalkrijke leek-/woudeerdgronden; klei, profielverloop 5</t>
  </si>
  <si>
    <t>pMn85A</t>
  </si>
  <si>
    <t>Kalkarme leek-/woudeerdgronden; klei, profielverloop 5</t>
  </si>
  <si>
    <t>pMn85C</t>
  </si>
  <si>
    <t>Kalkarme leek-/woudeerdgronden; klei, profielverloop 3, of 3 en 4, of 4</t>
  </si>
  <si>
    <t>pMn86C</t>
  </si>
  <si>
    <t>Tochteerdgronden; klei</t>
  </si>
  <si>
    <t>pMo80</t>
  </si>
  <si>
    <t>Liedeerdgronden; klei, profielverloop 1</t>
  </si>
  <si>
    <t>pMv81</t>
  </si>
  <si>
    <t>Leek-/woudeerdgronden; klei, profielverloop 3, of 3 en 4, of 4</t>
  </si>
  <si>
    <t>pRn86</t>
  </si>
  <si>
    <t>Leek-/woudeerdgronden; klei, profielverloop 5, of 5 en 2, of 2</t>
  </si>
  <si>
    <t>pRn89</t>
  </si>
  <si>
    <t>Liedeerdgronden; klei, profielverloop 1 (2)</t>
  </si>
  <si>
    <t>pRv81</t>
  </si>
  <si>
    <t>Zandige beekdalgronden</t>
  </si>
  <si>
    <t>ABz</t>
  </si>
  <si>
    <t>Duin- en kweldergronden</t>
  </si>
  <si>
    <t>AD</t>
  </si>
  <si>
    <t>Roodoornige zandige Vechtdalgronden</t>
  </si>
  <si>
    <t>AFz</t>
  </si>
  <si>
    <t>Glauconiet hellinggronden</t>
  </si>
  <si>
    <t>AHa</t>
  </si>
  <si>
    <t>Mengelgronden</t>
  </si>
  <si>
    <t>AM</t>
  </si>
  <si>
    <t>Overslaggronden</t>
  </si>
  <si>
    <t>AO</t>
  </si>
  <si>
    <t>Stuifzandgronden</t>
  </si>
  <si>
    <t>AS</t>
  </si>
  <si>
    <t>Strandwalgronden</t>
  </si>
  <si>
    <t>AZ1</t>
  </si>
  <si>
    <t>Wieringermeergronden; zand, kalkrijk</t>
  </si>
  <si>
    <t>AZW0A</t>
  </si>
  <si>
    <t>Wieringermeergronden; zand en lichte zavel, kalkrijk</t>
  </si>
  <si>
    <t>AZW1A</t>
  </si>
  <si>
    <t>Wieringermeergronden; zand en zavel, kalkrijk</t>
  </si>
  <si>
    <t>AZW5A</t>
  </si>
  <si>
    <t>Tuineerdgronden; lichte zavel, profielverloop 5, of 5 en 2, of 2</t>
  </si>
  <si>
    <t>EK19</t>
  </si>
  <si>
    <t>Kalkhoudende enkeerdgronden; matig fijn zand</t>
  </si>
  <si>
    <t>EZ50A</t>
  </si>
  <si>
    <t>Lage enkeerdgronden; leemarm en zwak lemig fijn zand</t>
  </si>
  <si>
    <t>EZg21</t>
  </si>
  <si>
    <t>Lage enkeerdgronden; grof zand</t>
  </si>
  <si>
    <t>EZg30</t>
  </si>
  <si>
    <t>Fluviatiele afzettingen ouder dan laat-pleistoceen; grind en grof zand</t>
  </si>
  <si>
    <t>FG</t>
  </si>
  <si>
    <t>Haarpodzolgronden; leemarm en zwak lemig fijn zand</t>
  </si>
  <si>
    <t>Hd21</t>
  </si>
  <si>
    <t>Haarpodzolgronden; grof zand</t>
  </si>
  <si>
    <t>Hd30</t>
  </si>
  <si>
    <t>Veldpodzolgronden; leemarm en zwak lemig fijn zand</t>
  </si>
  <si>
    <t>Hn21</t>
  </si>
  <si>
    <t>Veldpodzolgronden; grof zand</t>
  </si>
  <si>
    <t>Hn30</t>
  </si>
  <si>
    <t>Ooivaaggronden, lichte zavel</t>
  </si>
  <si>
    <t>KRd1</t>
  </si>
  <si>
    <t>Poldervaaggronden; lichte zavel</t>
  </si>
  <si>
    <t>KRn1</t>
  </si>
  <si>
    <t>Poldervaaggronden; zware zavel</t>
  </si>
  <si>
    <t>KRn2</t>
  </si>
  <si>
    <t>Gorsvaaggronden; lichte zavel; zand beginnend ondieper dan 80 cm</t>
  </si>
  <si>
    <t>MOb12</t>
  </si>
  <si>
    <t>Gorsvaaggronden; zware zavel en klei; zand beginnend ondieper dan 80 cm</t>
  </si>
  <si>
    <t>MOb72</t>
  </si>
  <si>
    <t>Slikvaaggronden; zand beginnend ondieper dan 80 cm</t>
  </si>
  <si>
    <t>MOo02</t>
  </si>
  <si>
    <t>Kalkrijke poldervaaggronden; lichte zavel, profielverloop 2</t>
  </si>
  <si>
    <t>Mn12A</t>
  </si>
  <si>
    <t>Kalkrijke poldervaaggronden; lichte zavel, profielverloop 5</t>
  </si>
  <si>
    <t>Mn15A</t>
  </si>
  <si>
    <t>Kalkarme poldervaaggronden; lichte zavel, profielverloop 5</t>
  </si>
  <si>
    <t>Mn15C</t>
  </si>
  <si>
    <t>Kalkrijke poldervaaggronden; zware zavel; profielverloop 2</t>
  </si>
  <si>
    <t>Mn22A</t>
  </si>
  <si>
    <t>Kalkrijke poldervaaggronden; zware zavel; profielverloop 5</t>
  </si>
  <si>
    <t>Mn25A</t>
  </si>
  <si>
    <t>Kalkarme poldervaaggronden; zware zavel; profielverloop 5</t>
  </si>
  <si>
    <t>Mn25C</t>
  </si>
  <si>
    <t>Kalkarme poldervaaggronden; zavel, profielverloop 2</t>
  </si>
  <si>
    <t>Mn52C</t>
  </si>
  <si>
    <t>Kalkrijke poldervaaggronden; zavel, profielverloop 3, of 3 en 4 of 4</t>
  </si>
  <si>
    <t>Mn56A</t>
  </si>
  <si>
    <t>Kalkarme poldervaaggronden; zavel, profielverloop 3, of 3 en 4 of 4</t>
  </si>
  <si>
    <t>Mn56C</t>
  </si>
  <si>
    <t>Kalkrijke nesvaaggronden; lichte zavel</t>
  </si>
  <si>
    <t>Mo10A</t>
  </si>
  <si>
    <t>Kalkrijke nesvaaggronden; zware zavel</t>
  </si>
  <si>
    <t>Mo20A</t>
  </si>
  <si>
    <t>Kalkarme nesvaaggronden; zavel</t>
  </si>
  <si>
    <t>Mo50C</t>
  </si>
  <si>
    <t>Kalkrijke drechtvaaggronden; zavel, profielverloop 1</t>
  </si>
  <si>
    <t>Mv51A</t>
  </si>
  <si>
    <t>Gorsvaaggronden; zware zavel en klei, zand beginnend ondieper dan 80 cm</t>
  </si>
  <si>
    <t>ROb72</t>
  </si>
  <si>
    <t>Kalkhoudende ooivaaggronden; lichte zavel</t>
  </si>
  <si>
    <t>Rd10A</t>
  </si>
  <si>
    <t>Kalkloze ooivaaggronden; lichte zavel</t>
  </si>
  <si>
    <t>Rd10C</t>
  </si>
  <si>
    <t>Kalkloze poldervaaggronden; lichte zavel, profielverloop 4</t>
  </si>
  <si>
    <t>Rn14C</t>
  </si>
  <si>
    <t>Kalkhoudende poldervaaggronden; lichte zavel, profielverloop 5</t>
  </si>
  <si>
    <t>Rn15A</t>
  </si>
  <si>
    <t>Kalkloze poldervaaggronden; lichte zavel, profielverloop 5</t>
  </si>
  <si>
    <t>Rn15C</t>
  </si>
  <si>
    <t>Kalkhoudende poldervaaggronden; zavel, profielverloop 2</t>
  </si>
  <si>
    <t>Rn52A</t>
  </si>
  <si>
    <t>Holtpodzolgronden; leemarm en zwak lemig fijn zand</t>
  </si>
  <si>
    <t>Y21</t>
  </si>
  <si>
    <t>Holtpodzolgronden; lemig fijn zand</t>
  </si>
  <si>
    <t>Y23</t>
  </si>
  <si>
    <t>Horstpodzolgronden; lemig fijn zand</t>
  </si>
  <si>
    <t>Y23b</t>
  </si>
  <si>
    <t>Holtpodzolgronden; grof zand</t>
  </si>
  <si>
    <t>Y30</t>
  </si>
  <si>
    <t>Kalkhoudende vorstvaaggronden; fijn zand</t>
  </si>
  <si>
    <t>Zb20A</t>
  </si>
  <si>
    <t>Vorstvaaggronden; leemarm en zwak lemig fijn zand</t>
  </si>
  <si>
    <t>Zb21</t>
  </si>
  <si>
    <t>Vorstvaaggronden; lemig fijn zand</t>
  </si>
  <si>
    <t>Zb23</t>
  </si>
  <si>
    <t>Vorstvaaggronden; grof zand</t>
  </si>
  <si>
    <t>Zb30</t>
  </si>
  <si>
    <t>Kalkhoudende vorstvaaggronden; grof zand</t>
  </si>
  <si>
    <t>Zb30A</t>
  </si>
  <si>
    <t>Kalkhoudende duinvaaggronden; fijn zand</t>
  </si>
  <si>
    <t>Zd20A</t>
  </si>
  <si>
    <t>Kalkhoudende duinvaaggronden; fijn zand met ontkalkte bovengrond</t>
  </si>
  <si>
    <t>Zd20Ab</t>
  </si>
  <si>
    <t>Duinvaaggronden; leemarm en zwak lemig fijn zand</t>
  </si>
  <si>
    <t>Zd21</t>
  </si>
  <si>
    <t>Duinvaaggronden; lemig fijn zand</t>
  </si>
  <si>
    <t>Zd23</t>
  </si>
  <si>
    <t>Duinvaaggronden; grof fijn zand</t>
  </si>
  <si>
    <t>Zd30</t>
  </si>
  <si>
    <t>Kalkhoudende duinvaaggronden; grof zand</t>
  </si>
  <si>
    <t>Zd30A</t>
  </si>
  <si>
    <t>Kalkhoudende vlakvaaggronden; uiterst fijn zand</t>
  </si>
  <si>
    <t>Zn10A</t>
  </si>
  <si>
    <t>Vlakvaaggronden; leemarm en zwak lemig fijn zand</t>
  </si>
  <si>
    <t>Zn21</t>
  </si>
  <si>
    <t>Vlakvaaggronden; lemig fijn zand</t>
  </si>
  <si>
    <t>Zn23</t>
  </si>
  <si>
    <t>Vlakvaaggronden; grof zand</t>
  </si>
  <si>
    <t>Zn30</t>
  </si>
  <si>
    <t>Kalkhoudende vlakvaaggronden; grof zand</t>
  </si>
  <si>
    <t>Zn30A</t>
  </si>
  <si>
    <t>Kalkhoudende vlakvaaggronden, grof zand met ontkalkte bovengrond</t>
  </si>
  <si>
    <t>Zn30Ab</t>
  </si>
  <si>
    <t>Kalkhoudende vlakvaaggronden; zeer fijn zand</t>
  </si>
  <si>
    <t>Zn40A</t>
  </si>
  <si>
    <t>Kalkhoudende vlakvaaggronden; matig fijn zand</t>
  </si>
  <si>
    <t>Zn50A</t>
  </si>
  <si>
    <t>Kalkhoudende vlakvaaggronden, matig fijn zand met ontkalkte bovengrond</t>
  </si>
  <si>
    <t>Zn50Ab</t>
  </si>
  <si>
    <t>Hoge bruine enkeerdgronden; leemarm en zwak lemig fijn zand</t>
  </si>
  <si>
    <t>bEZ21</t>
  </si>
  <si>
    <t>Hoge bruine enkeerdgronden; lemig fijn zand</t>
  </si>
  <si>
    <t>bEZ23</t>
  </si>
  <si>
    <t>Hoge bruine enkeerdgronden; grof zand</t>
  </si>
  <si>
    <t>bEZ30</t>
  </si>
  <si>
    <t>Kamppodzolgronden; leemarm en zwak lemig fijn zand</t>
  </si>
  <si>
    <t>cHd21</t>
  </si>
  <si>
    <t>Kamppodzolgronden; lemig fijn zand</t>
  </si>
  <si>
    <t>cHd23</t>
  </si>
  <si>
    <t>Kamppodzolgronden; grof zand</t>
  </si>
  <si>
    <t>cHd30</t>
  </si>
  <si>
    <t>Laarpodzolgronden; leemarm en zwak lemig fijn zand</t>
  </si>
  <si>
    <t>cHn21</t>
  </si>
  <si>
    <t>Laarpodzolgronden; lemig fijn zand</t>
  </si>
  <si>
    <t>cHn23</t>
  </si>
  <si>
    <t>Laarpodzolgronden; grof zand</t>
  </si>
  <si>
    <t>cHn30</t>
  </si>
  <si>
    <t>Loopodzolgronden; leemarm en zwak lemig fijn zand</t>
  </si>
  <si>
    <t>cY21</t>
  </si>
  <si>
    <t>Loopodzolgronden; lemig fijn zand</t>
  </si>
  <si>
    <t>cY23</t>
  </si>
  <si>
    <t>Loopodzolgronden; grof zand</t>
  </si>
  <si>
    <t>cY30</t>
  </si>
  <si>
    <t>Akkereerdgronden; leemarm en zwak lemig fijn zand</t>
  </si>
  <si>
    <t>cZd21</t>
  </si>
  <si>
    <t>Akkereerdgronden; lemig fijn zand</t>
  </si>
  <si>
    <t>cZd23</t>
  </si>
  <si>
    <t>Akkereerdgronden; grof zand</t>
  </si>
  <si>
    <t>cZd30</t>
  </si>
  <si>
    <t>Knippige poldervaaggronden; lichte zavel, profielverloop 5</t>
  </si>
  <si>
    <t>gMn15C</t>
  </si>
  <si>
    <t>Knippige poldervaaggronden; zware zavel, profielverloop 5</t>
  </si>
  <si>
    <t>gMn25C</t>
  </si>
  <si>
    <t>Knippige poldervaaggronden; zavel, profielverloop 2</t>
  </si>
  <si>
    <t>gMn52C</t>
  </si>
  <si>
    <t>Knippige poldervaaggronden; zavel, profielverloop 3</t>
  </si>
  <si>
    <t>gMn53C</t>
  </si>
  <si>
    <t>Knippige poldervaaggronden; zavel, profielverloop 4, of 4 en 3</t>
  </si>
  <si>
    <t>gMn58C</t>
  </si>
  <si>
    <t>Leek-/woudeerdgronden; lichte zavel</t>
  </si>
  <si>
    <t>pKRn1</t>
  </si>
  <si>
    <t>Leek-/woudeerdgronden; zware zavel</t>
  </si>
  <si>
    <t>pKRn2</t>
  </si>
  <si>
    <t>Leek-/woudeerdgronden; zandige leem; colluvium in dal</t>
  </si>
  <si>
    <t>pLn5</t>
  </si>
  <si>
    <t>Kalkrijke leek-/woudeerdgronden; zavel, profielverloop 2</t>
  </si>
  <si>
    <t>pMn52A</t>
  </si>
  <si>
    <t>Kalkarme leek-/woudeerdgronden; zavel, profielverloop 2</t>
  </si>
  <si>
    <t>pMn52C</t>
  </si>
  <si>
    <t>Kalkrijke leek-/woudeerdgronden; zavel, profielverloop 5</t>
  </si>
  <si>
    <t>pMn55A</t>
  </si>
  <si>
    <t>Kalkarme leek-/woudeerdgronden; zavel, profielverloop 5</t>
  </si>
  <si>
    <t>pMn55C</t>
  </si>
  <si>
    <t>Kalkarme leek-/woudeerdgronden; zavel, profielverloop 3, of 3 en 4, of 4</t>
  </si>
  <si>
    <t>pMn56C</t>
  </si>
  <si>
    <t>Tochteerdgronden; zavel</t>
  </si>
  <si>
    <t>pMo50</t>
  </si>
  <si>
    <t>Liedeerdgronden; zavel, profielverloop 1</t>
  </si>
  <si>
    <t>pMv51</t>
  </si>
  <si>
    <t>Leek-/woodeerdgronden; zavel, profielverloop 3, of 3 en 4, of 4</t>
  </si>
  <si>
    <t>pRn56</t>
  </si>
  <si>
    <t>Leek-/woodeerdgronden; zavel, profielverloop 5, of 5 en 2, of 2</t>
  </si>
  <si>
    <t>pRn59</t>
  </si>
  <si>
    <t>Kalkhoudende beekeerdgronden; zeer fijn en matig fijn zand</t>
  </si>
  <si>
    <t>pZg20A</t>
  </si>
  <si>
    <t>Beekeerdgronden; leemarm en zwak lemig fijn zand</t>
  </si>
  <si>
    <t>pZg21</t>
  </si>
  <si>
    <t>Beekeerdgronden; lemig fijn zand</t>
  </si>
  <si>
    <t>pZg23</t>
  </si>
  <si>
    <t>Beekeerdgronden; grof zand</t>
  </si>
  <si>
    <t>pZg30</t>
  </si>
  <si>
    <t>Gooreerdgronden; leemarm en zwak lemig fijn zand</t>
  </si>
  <si>
    <t>pZn21</t>
  </si>
  <si>
    <t>Gooreerdgronden; lemig fijn zand</t>
  </si>
  <si>
    <t>pZn23</t>
  </si>
  <si>
    <t>Gooreerdgronden; grof zand</t>
  </si>
  <si>
    <t>pZn30</t>
  </si>
  <si>
    <t>Kanteerdgronden; leemarm en zwak lemig fijn zand</t>
  </si>
  <si>
    <t>tZd21</t>
  </si>
  <si>
    <t>Kanteerdgronden; lemig fijn zand</t>
  </si>
  <si>
    <t>tZd23</t>
  </si>
  <si>
    <t>Kanteerdgronden; grof zand</t>
  </si>
  <si>
    <t>tZd30</t>
  </si>
  <si>
    <t>Hoge zwarte enkeerdgronden; leemarm en zwak lemig fijn zand</t>
  </si>
  <si>
    <t>zEZ21</t>
  </si>
  <si>
    <t>Hoge zwarte enkeerdgronden; lemig fijn zand</t>
  </si>
  <si>
    <t>zEZ23</t>
  </si>
  <si>
    <t>Hoge zwarte enkeerdgronden; grof zand</t>
  </si>
  <si>
    <t>zEZ30</t>
  </si>
  <si>
    <t>Afgemaakte petgaten</t>
  </si>
  <si>
    <t>AAP</t>
  </si>
  <si>
    <t>Venige beekdalgronden</t>
  </si>
  <si>
    <t>ABv</t>
  </si>
  <si>
    <t>Petgaten</t>
  </si>
  <si>
    <t>AP</t>
  </si>
  <si>
    <t>Veenafbraakgebied</t>
  </si>
  <si>
    <t>AVk</t>
  </si>
  <si>
    <t>Veen in ontginning</t>
  </si>
  <si>
    <t>AVo</t>
  </si>
  <si>
    <t>Warmoezerijgronden (veen)</t>
  </si>
  <si>
    <t>AWv</t>
  </si>
  <si>
    <t>Vlierveengronden op bosveen (of eutroof broekveen)</t>
  </si>
  <si>
    <t>Vb</t>
  </si>
  <si>
    <t>Vlierveengronden op zeggeveen, rietzeggeveen of (mesotroof) broekveen</t>
  </si>
  <si>
    <t>Vc</t>
  </si>
  <si>
    <t>Vlierveengronden op bagger, verslagen veen, gyttja of andere veensoorten</t>
  </si>
  <si>
    <t>Vd</t>
  </si>
  <si>
    <t>Vlierveengronden op (meestal niet-gerijpte) zavel of klei, beginnend ondieper dan 120 cm</t>
  </si>
  <si>
    <t>Vk</t>
  </si>
  <si>
    <t>Vlierveengronden</t>
  </si>
  <si>
    <t>Vo</t>
  </si>
  <si>
    <t>Vlierveengronden op zand met humuspodzol, beginnend ondieper dan 120 cm</t>
  </si>
  <si>
    <t>Vp</t>
  </si>
  <si>
    <t>Vlierveengronden op rietveen of zeggerietveen</t>
  </si>
  <si>
    <t>Vr</t>
  </si>
  <si>
    <t>Vlierveengronden op veenmosveen</t>
  </si>
  <si>
    <t>Vs</t>
  </si>
  <si>
    <t>Vlierveengronden op zand zonder humuspodzol, beginnend ondieper dan 120 cm</t>
  </si>
  <si>
    <t>Vz</t>
  </si>
  <si>
    <t>Moerige eerdgronden met een moerige bovengrond of moerige tussenlaag op gerijpte zavel of klei</t>
  </si>
  <si>
    <t>Wg</t>
  </si>
  <si>
    <t>Moerige eerdgronden met een moerige bovengrond of moerige tussenlaag op niet-gerijpte zavel of klei</t>
  </si>
  <si>
    <t>Wo</t>
  </si>
  <si>
    <t>Madeveengronden op zeggeveen, rietzeggeveen of broekveen</t>
  </si>
  <si>
    <t>aVc</t>
  </si>
  <si>
    <t>Madeveengronden op zand met humuspodzol, beginnend ondieper dan 120 cm</t>
  </si>
  <si>
    <t>aVp</t>
  </si>
  <si>
    <t>Madeveengronden op veenmosveen</t>
  </si>
  <si>
    <t>aVs</t>
  </si>
  <si>
    <t>Madeveengronden op zand zonder humuspodzol, beginnend ondieper dan 120 cm</t>
  </si>
  <si>
    <t>aVz</t>
  </si>
  <si>
    <t>Aarveengronden</t>
  </si>
  <si>
    <t>hEv</t>
  </si>
  <si>
    <t>Koopveengronden op bosveen (of eutroof broekveen)</t>
  </si>
  <si>
    <t>hVb</t>
  </si>
  <si>
    <t>Koopveengronden op zeggeveen, rietzeggeveen of (mesotroof) broekveen</t>
  </si>
  <si>
    <t>hVc</t>
  </si>
  <si>
    <t>Koopveengronden op bagger, verslagen veen, gyttja of andere veensoorten</t>
  </si>
  <si>
    <t>hVd</t>
  </si>
  <si>
    <t>Koopveengronden op (meestal niet-gerijpte) zavel of klei, beginnend ondieper dan 120 cm</t>
  </si>
  <si>
    <t>hVk</t>
  </si>
  <si>
    <t>Koopveengronden op rietveen of zeggerietveen</t>
  </si>
  <si>
    <t>hVr</t>
  </si>
  <si>
    <t>Koopveengronden op veenmosveen</t>
  </si>
  <si>
    <t>hVs</t>
  </si>
  <si>
    <t>Koopveengronden op zand, beginnend ondieper dan 120 cm</t>
  </si>
  <si>
    <t>hVz</t>
  </si>
  <si>
    <t>Veengronden op een veenkoloniaal dek op zeggeveen, rietzeggenveen of moerasbosveen</t>
  </si>
  <si>
    <t>iVc</t>
  </si>
  <si>
    <t>Veengronden met een veenkoloniaal dek op zand met humuspodzol, beginnend ondieper dan 120 cm</t>
  </si>
  <si>
    <t>iVp</t>
  </si>
  <si>
    <t>Veengronden met een veenkoloniaal dek op veenmosveen</t>
  </si>
  <si>
    <t>iVs</t>
  </si>
  <si>
    <t>Veengronden met een veenkoloniaal dek op zand zonder humuspodzol, beginnend ondieper dan 120 cm</t>
  </si>
  <si>
    <t>iVz</t>
  </si>
  <si>
    <t>Moerige podzolgronden met een veenkoloniaal dek en een moerige tussenlaag</t>
  </si>
  <si>
    <t>iWp</t>
  </si>
  <si>
    <t>Moerige eerdgronden met een veenkoloniaal dek en een moerige tussenlaag op zand</t>
  </si>
  <si>
    <t>iWz</t>
  </si>
  <si>
    <t>Waardveengronden op bosveen (of eutroof broekveen)</t>
  </si>
  <si>
    <t>kVb</t>
  </si>
  <si>
    <t>Waardveengronden op zeggeveen, rietzeggeveen of (mesotroof) broekveen</t>
  </si>
  <si>
    <t>kVc</t>
  </si>
  <si>
    <t>Waardveengronden op bagger, verslagen veen, gyttja of andere veensoorten</t>
  </si>
  <si>
    <t>kVd</t>
  </si>
  <si>
    <t>Waardveengronden op (meestal niet-gerijpte) zavel of klei, beginned ondieper dan 120 cm</t>
  </si>
  <si>
    <t>kVk</t>
  </si>
  <si>
    <t>Waardveengronden op rietveen of zeggerietveen</t>
  </si>
  <si>
    <t>kVr</t>
  </si>
  <si>
    <t>Waardveengronden op veenmosveen</t>
  </si>
  <si>
    <t>kVs</t>
  </si>
  <si>
    <t>Waardveengronden op zand, beginnend ondieper dan 120 cm</t>
  </si>
  <si>
    <t>kVz</t>
  </si>
  <si>
    <t>Moerige podzolgronden met een zavel- of een kleidek en een moerige tussenlaag</t>
  </si>
  <si>
    <t>kWp</t>
  </si>
  <si>
    <t>Moerige eerdgronden met een zavel- of kleidek en een moerige tussenlaag op zand</t>
  </si>
  <si>
    <t>kWz</t>
  </si>
  <si>
    <t>Weideveengronden op bosveen (of eutroof broekveen)</t>
  </si>
  <si>
    <t>pVb</t>
  </si>
  <si>
    <t>Weideveengronden op zeggeveen, rietzeggeveen of (mesotroof) broekveen</t>
  </si>
  <si>
    <t>pVc</t>
  </si>
  <si>
    <t>Weideveengronden op bagger, verslagen veen, gyttja of andere veensoorten</t>
  </si>
  <si>
    <t>pVd</t>
  </si>
  <si>
    <t>Weideveengronden op (meestal niet-gerijpte) zavel of klei, beginnend ondieper dan 120 cm</t>
  </si>
  <si>
    <t>pVk</t>
  </si>
  <si>
    <t>Weideveengronden op rietveen of zeggerietveen</t>
  </si>
  <si>
    <t>pVr</t>
  </si>
  <si>
    <t>Weideveengronden op veenmosveen</t>
  </si>
  <si>
    <t>pVs</t>
  </si>
  <si>
    <t>Weideveengronden op zand, beginnend ondieper dan 120 cm</t>
  </si>
  <si>
    <t>pVz</t>
  </si>
  <si>
    <t>Moerige eerdgronden met een mineraal dek 5-8 procent lutum en een moerige tussenlaag op zand</t>
  </si>
  <si>
    <t>uWz</t>
  </si>
  <si>
    <t>Moerige podzolgronden met een moerige bovengrond</t>
  </si>
  <si>
    <t>vWp</t>
  </si>
  <si>
    <t>Moerige eerdgronden met een moerige bovengrond op zand</t>
  </si>
  <si>
    <t>vWz</t>
  </si>
  <si>
    <t>Meerveengronden op zeggeveen, rietzeggeveen of broekveen</t>
  </si>
  <si>
    <t>zVc</t>
  </si>
  <si>
    <t>Meerveengronden op zand met humuspodzol, beginnend ondieper dan 120 cm</t>
  </si>
  <si>
    <t>zVp</t>
  </si>
  <si>
    <t>Meerveengronden op veenmosveen</t>
  </si>
  <si>
    <t>zVs</t>
  </si>
  <si>
    <t>Meerveengronden op zand zonder humuspodzol, beginnend ondieper dan 120 cm</t>
  </si>
  <si>
    <t>zVz</t>
  </si>
  <si>
    <t>Moerige podzolgronden met humushoudend zanddek en een moerige tussenlaag</t>
  </si>
  <si>
    <t>zWp</t>
  </si>
  <si>
    <t>Moerige eerdgronden met een zanddek en een moerige tussenlaag op zand</t>
  </si>
  <si>
    <t>zWz</t>
  </si>
  <si>
    <t>Lossige beekdalgronden</t>
  </si>
  <si>
    <t>ABl</t>
  </si>
  <si>
    <t>Loss-, terras- en klaksteenhellinggronden</t>
  </si>
  <si>
    <t>AHc</t>
  </si>
  <si>
    <t>Loss- en terrashellinggronden</t>
  </si>
  <si>
    <t>AHl</t>
  </si>
  <si>
    <t>Loss-, tertiair- en terrashellinggronden</t>
  </si>
  <si>
    <t>AHz</t>
  </si>
  <si>
    <t>Lage enkeerdgronden; lemig fijn zand</t>
  </si>
  <si>
    <t>EZg23</t>
  </si>
  <si>
    <t>Veldpodzolgronden; lemig fijn zand</t>
  </si>
  <si>
    <t>Hn23</t>
  </si>
  <si>
    <t>Geegal. en verw. zeekleigronden zonder veen binnen 120 cm; zw. zavel en l. klei</t>
  </si>
  <si>
    <t>AEk9</t>
  </si>
  <si>
    <t>Geegal. en verw. zeekleigronden met plaats. veen binnen 120 cm; zavel</t>
  </si>
  <si>
    <t>AEm5</t>
  </si>
  <si>
    <t>Geegal. en verw. zeekleigronden met plaats. veen binnen 120 cm; klei</t>
  </si>
  <si>
    <t>AEm8</t>
  </si>
  <si>
    <t>Geegal. en verw. zeekleigronden met plaats. veen binnen 120 cm; zw. zavel en l. klei</t>
  </si>
  <si>
    <t>AEm9</t>
  </si>
  <si>
    <t>Geegal. en verw. zeekleigronden met plaats. veen binnen 120 cm of met niet-ger. ondergrond; zw. zavel en l. klei</t>
  </si>
  <si>
    <t>AEm9A</t>
  </si>
  <si>
    <t>Geegal. en verw. zeekleigronden (eerd- en vaaggronden met ger. ondergrond); zavel en l. klei, kalkrijk</t>
  </si>
  <si>
    <t>AEp6A</t>
  </si>
  <si>
    <t>Geegal. en verw. zeekleigronden (eerd- en vaaggronden met ger. ondergrond); zw. zavel en klei, kalkrijk</t>
  </si>
  <si>
    <t>AEp7A</t>
  </si>
  <si>
    <t>Hollebollige, gemoerde zeekleigronden; zw. zavel en l. klei</t>
  </si>
  <si>
    <t>AGm9C</t>
  </si>
  <si>
    <t>Mariene afzettingen ouder dan pleistocee; glauconietklei</t>
  </si>
  <si>
    <t>MA</t>
  </si>
  <si>
    <t>Mariene afzettingen ouder dan pleistoceen; zavel en klei</t>
  </si>
  <si>
    <t>MK</t>
  </si>
  <si>
    <t>Kalksteenhellinggronden</t>
  </si>
  <si>
    <t>AHk</t>
  </si>
  <si>
    <t>Vuursteenhellinggronden</t>
  </si>
  <si>
    <t>AHs</t>
  </si>
  <si>
    <t>Kleefaarde</t>
  </si>
  <si>
    <t>KK</t>
  </si>
  <si>
    <t>Ondiep kalksteen</t>
  </si>
  <si>
    <t>KM</t>
  </si>
  <si>
    <t>Vuursteen eluvium</t>
  </si>
  <si>
    <t>KS</t>
  </si>
  <si>
    <t>Kalkhoudende vlakvaaggronden; zwak en sterk lemig, kleiig, uiterst fijn zand</t>
  </si>
  <si>
    <t>Sn13A</t>
  </si>
  <si>
    <t>Kalkhoudende vlakvaaggronden; zeer sterk lemig, kleiig, uiterst fijn zand</t>
  </si>
  <si>
    <t>Sn14A</t>
  </si>
  <si>
    <t>BOFEK2012</t>
  </si>
  <si>
    <t xml:space="preserve">Opp-Aandeel (%) </t>
  </si>
  <si>
    <t>Bodem-nr</t>
  </si>
  <si>
    <t>Eenheid</t>
  </si>
  <si>
    <t>Gebruik</t>
  </si>
  <si>
    <t>Laag_nr</t>
  </si>
  <si>
    <t>Hor_code</t>
  </si>
  <si>
    <t>Diepte_b</t>
  </si>
  <si>
    <t>Diepte_o</t>
  </si>
  <si>
    <t>Orgstof</t>
  </si>
  <si>
    <t>Orgstof_p10</t>
  </si>
  <si>
    <t>Orgstof_p90</t>
  </si>
  <si>
    <t>Lutum (&lt;2)</t>
  </si>
  <si>
    <t>lutum_p10</t>
  </si>
  <si>
    <t>Lutum_p90</t>
  </si>
  <si>
    <t>Silt (2-50)</t>
  </si>
  <si>
    <t>Leem (&lt;50)</t>
  </si>
  <si>
    <t>Leem_p10</t>
  </si>
  <si>
    <t>Leem_p90</t>
  </si>
  <si>
    <t>M50</t>
  </si>
  <si>
    <t>M50_p10</t>
  </si>
  <si>
    <t>M50_p90</t>
  </si>
  <si>
    <t>pH-KCl</t>
  </si>
  <si>
    <t>pH_p10</t>
  </si>
  <si>
    <t>pH_p90</t>
  </si>
  <si>
    <t>CaC03</t>
  </si>
  <si>
    <t>Dichtheid</t>
  </si>
  <si>
    <t>Materiaal</t>
  </si>
  <si>
    <t>A=0 of 1</t>
  </si>
  <si>
    <t>Staringbouwsteen</t>
  </si>
  <si>
    <t>θr [-]</t>
  </si>
  <si>
    <t xml:space="preserve"> θs [-] </t>
  </si>
  <si>
    <t>Ks [m/dag]</t>
  </si>
  <si>
    <t>Di [m]</t>
  </si>
  <si>
    <t>Di/Ks</t>
  </si>
  <si>
    <t>(θs - θr) * Di</t>
  </si>
  <si>
    <t>Orgstof * Di</t>
  </si>
  <si>
    <t>KV_SOIL [m/day]</t>
  </si>
  <si>
    <t>THETA_E [-]</t>
  </si>
  <si>
    <t>Dikte kleilaag op veengrond</t>
  </si>
  <si>
    <t>G</t>
  </si>
  <si>
    <t>1Ahg</t>
  </si>
  <si>
    <t>B17</t>
  </si>
  <si>
    <t>1AC</t>
  </si>
  <si>
    <t>O17</t>
  </si>
  <si>
    <t>1Cw</t>
  </si>
  <si>
    <t>1Cu</t>
  </si>
  <si>
    <t>2Cu1</t>
  </si>
  <si>
    <t>O18</t>
  </si>
  <si>
    <t>2Cu2</t>
  </si>
  <si>
    <t>O2</t>
  </si>
  <si>
    <t>1Apg</t>
  </si>
  <si>
    <t>B16</t>
  </si>
  <si>
    <t>2Cu</t>
  </si>
  <si>
    <t>faVzt</t>
  </si>
  <si>
    <t>3Cu</t>
  </si>
  <si>
    <t>O14</t>
  </si>
  <si>
    <t>1Cwg</t>
  </si>
  <si>
    <t>O13</t>
  </si>
  <si>
    <t>2Cw</t>
  </si>
  <si>
    <t>O16</t>
  </si>
  <si>
    <t>AVk-F</t>
  </si>
  <si>
    <t>1Aap</t>
  </si>
  <si>
    <t>B2</t>
  </si>
  <si>
    <t>3Ahb</t>
  </si>
  <si>
    <t>3Bhb</t>
  </si>
  <si>
    <t>O1</t>
  </si>
  <si>
    <t>B18</t>
  </si>
  <si>
    <t>1Ah</t>
  </si>
  <si>
    <t>A</t>
  </si>
  <si>
    <t>B15</t>
  </si>
  <si>
    <t>2Ahb</t>
  </si>
  <si>
    <t>O3</t>
  </si>
  <si>
    <t>2Bhb</t>
  </si>
  <si>
    <t>2Cg</t>
  </si>
  <si>
    <t>O12</t>
  </si>
  <si>
    <t>2Cri</t>
  </si>
  <si>
    <t>B9</t>
  </si>
  <si>
    <t>O11</t>
  </si>
  <si>
    <t>O4</t>
  </si>
  <si>
    <t>2Cw1</t>
  </si>
  <si>
    <t>2Cw2</t>
  </si>
  <si>
    <t>3BCb</t>
  </si>
  <si>
    <t>iWpx</t>
  </si>
  <si>
    <t>4Cu</t>
  </si>
  <si>
    <t>O6</t>
  </si>
  <si>
    <t>zWpx</t>
  </si>
  <si>
    <t>B</t>
  </si>
  <si>
    <t>B1</t>
  </si>
  <si>
    <t>1Eu</t>
  </si>
  <si>
    <t>1Bhs</t>
  </si>
  <si>
    <t>1BCy</t>
  </si>
  <si>
    <t>1Cy</t>
  </si>
  <si>
    <t>1Bhe</t>
  </si>
  <si>
    <t>kZn21</t>
  </si>
  <si>
    <t>1Cg</t>
  </si>
  <si>
    <t>O10</t>
  </si>
  <si>
    <t>1Ap</t>
  </si>
  <si>
    <t>1BCe</t>
  </si>
  <si>
    <t>Hn21g</t>
  </si>
  <si>
    <t>1Cg1</t>
  </si>
  <si>
    <t>1Cg2</t>
  </si>
  <si>
    <t>O5</t>
  </si>
  <si>
    <t>Hn21t</t>
  </si>
  <si>
    <t>1BC</t>
  </si>
  <si>
    <t>kHn21</t>
  </si>
  <si>
    <t>B8</t>
  </si>
  <si>
    <t>O9</t>
  </si>
  <si>
    <t>2Bheb</t>
  </si>
  <si>
    <t>kHn21x</t>
  </si>
  <si>
    <t>3Cg</t>
  </si>
  <si>
    <t>1ACg</t>
  </si>
  <si>
    <t>1Ahb</t>
  </si>
  <si>
    <t>1Bhb</t>
  </si>
  <si>
    <t>1BCb</t>
  </si>
  <si>
    <t>1Aa</t>
  </si>
  <si>
    <t>B3</t>
  </si>
  <si>
    <t>pZg23t</t>
  </si>
  <si>
    <t>Hn23x</t>
  </si>
  <si>
    <t>kpZg23</t>
  </si>
  <si>
    <t>2Cg1</t>
  </si>
  <si>
    <t>2Cg2</t>
  </si>
  <si>
    <t>zEZ23t</t>
  </si>
  <si>
    <t>cHn23x</t>
  </si>
  <si>
    <t>gHd30</t>
  </si>
  <si>
    <t>B5</t>
  </si>
  <si>
    <t>kZn30</t>
  </si>
  <si>
    <t>zEZ30g</t>
  </si>
  <si>
    <t>N</t>
  </si>
  <si>
    <t>kZn40A</t>
  </si>
  <si>
    <t>B10</t>
  </si>
  <si>
    <t>1Cri1</t>
  </si>
  <si>
    <t>1Cri3</t>
  </si>
  <si>
    <t>Rv01C</t>
  </si>
  <si>
    <t>B12</t>
  </si>
  <si>
    <t>B11</t>
  </si>
  <si>
    <t>Mn15Av</t>
  </si>
  <si>
    <t>O8</t>
  </si>
  <si>
    <t>Mn25Aw</t>
  </si>
  <si>
    <t>1Ap1</t>
  </si>
  <si>
    <t>1Ap2</t>
  </si>
  <si>
    <t>KRn1g</t>
  </si>
  <si>
    <t>1Cwg1</t>
  </si>
  <si>
    <t>1Cwg2</t>
  </si>
  <si>
    <t>1Apg1</t>
  </si>
  <si>
    <t>1Apg2</t>
  </si>
  <si>
    <t>B6</t>
  </si>
  <si>
    <t>B13</t>
  </si>
  <si>
    <t>1Bt</t>
  </si>
  <si>
    <t>O15</t>
  </si>
  <si>
    <t>Ld5g</t>
  </si>
  <si>
    <t>B14</t>
  </si>
  <si>
    <t>1Bt1</t>
  </si>
  <si>
    <t>1Bt2</t>
  </si>
  <si>
    <t>Cu</t>
  </si>
  <si>
    <t>Bovengronden</t>
  </si>
  <si>
    <t>Textuur</t>
  </si>
  <si>
    <r>
      <rPr>
        <b/>
        <sz val="11"/>
        <color rgb="FF000000"/>
        <rFont val="Calibri"/>
        <family val="2"/>
        <charset val="1"/>
      </rPr>
      <t>θ</t>
    </r>
    <r>
      <rPr>
        <b/>
        <vertAlign val="subscript"/>
        <sz val="11"/>
        <color rgb="FF000000"/>
        <rFont val="Calibri"/>
        <family val="2"/>
        <charset val="1"/>
      </rPr>
      <t>r</t>
    </r>
  </si>
  <si>
    <r>
      <rPr>
        <b/>
        <sz val="11"/>
        <color rgb="FF000000"/>
        <rFont val="Calibri"/>
        <family val="2"/>
        <charset val="1"/>
      </rPr>
      <t xml:space="preserve"> θ</t>
    </r>
    <r>
      <rPr>
        <b/>
        <vertAlign val="subscript"/>
        <sz val="11"/>
        <color rgb="FF000000"/>
        <rFont val="Calibri"/>
        <family val="2"/>
        <charset val="1"/>
      </rPr>
      <t>s</t>
    </r>
  </si>
  <si>
    <t>α</t>
  </si>
  <si>
    <t>n</t>
  </si>
  <si>
    <r>
      <rPr>
        <b/>
        <sz val="11"/>
        <color rgb="FF000000"/>
        <rFont val="Calibri"/>
        <family val="2"/>
        <charset val="1"/>
      </rPr>
      <t>K</t>
    </r>
    <r>
      <rPr>
        <b/>
        <vertAlign val="subscript"/>
        <sz val="11"/>
        <color rgb="FF000000"/>
        <rFont val="Calibri"/>
        <family val="2"/>
        <charset val="1"/>
      </rPr>
      <t>s</t>
    </r>
  </si>
  <si>
    <t>l</t>
  </si>
  <si>
    <t>Staringreeks versie</t>
  </si>
  <si>
    <r>
      <rPr>
        <b/>
        <sz val="11"/>
        <color rgb="FF000000"/>
        <rFont val="Calibri"/>
        <family val="2"/>
        <charset val="1"/>
      </rPr>
      <t>(cm</t>
    </r>
    <r>
      <rPr>
        <b/>
        <vertAlign val="superscript"/>
        <sz val="11"/>
        <color rgb="FF000000"/>
        <rFont val="Calibri"/>
        <family val="2"/>
        <charset val="1"/>
      </rPr>
      <t>3</t>
    </r>
    <r>
      <rPr>
        <b/>
        <sz val="11"/>
        <color rgb="FF000000"/>
        <rFont val="Calibri"/>
        <family val="2"/>
        <charset val="1"/>
      </rPr>
      <t>/cm</t>
    </r>
    <r>
      <rPr>
        <b/>
        <vertAlign val="superscript"/>
        <sz val="11"/>
        <color rgb="FF000000"/>
        <rFont val="Calibri"/>
        <family val="2"/>
        <charset val="1"/>
      </rPr>
      <t>3</t>
    </r>
    <r>
      <rPr>
        <b/>
        <sz val="11"/>
        <color rgb="FF000000"/>
        <rFont val="Calibri"/>
        <family val="2"/>
        <charset val="1"/>
      </rPr>
      <t>)</t>
    </r>
  </si>
  <si>
    <t>(1/cm)</t>
  </si>
  <si>
    <t>(-)</t>
  </si>
  <si>
    <t>(cm/d)</t>
  </si>
  <si>
    <t>Leemarm, zeer fijn tot matig fijn zand</t>
  </si>
  <si>
    <t>Zwak lemig, zeer fijn tot matig fijn zand</t>
  </si>
  <si>
    <t>Sterk lemig, zeer fijn tot matig fijn zand</t>
  </si>
  <si>
    <t>B4</t>
  </si>
  <si>
    <t>Zeer sterk lemig, zeer fijn tot matig fijn zand</t>
  </si>
  <si>
    <t>Grof zand</t>
  </si>
  <si>
    <t>Keileem</t>
  </si>
  <si>
    <t>B7</t>
  </si>
  <si>
    <t>Zeer lichte zavel</t>
  </si>
  <si>
    <t>Matig lichte zavel</t>
  </si>
  <si>
    <t>Zware zavel</t>
  </si>
  <si>
    <t>Lichte klei</t>
  </si>
  <si>
    <t>Matig zware klei</t>
  </si>
  <si>
    <t>Zeer zware klei</t>
  </si>
  <si>
    <t>Zandige leem</t>
  </si>
  <si>
    <t>Siltige leem</t>
  </si>
  <si>
    <t>Venig zand</t>
  </si>
  <si>
    <t>Zandig veen en veen</t>
  </si>
  <si>
    <t>Venige klei</t>
  </si>
  <si>
    <t>Kleiig veen</t>
  </si>
  <si>
    <t>Ondergronden</t>
  </si>
  <si>
    <t>O7</t>
  </si>
  <si>
    <t>Beekleem</t>
  </si>
  <si>
    <t>Oligotroof veen</t>
  </si>
  <si>
    <t>Mesotroof en eutroof veen</t>
  </si>
  <si>
    <t>Moerige tussenlaag</t>
  </si>
  <si>
    <t xml:space="preserve">Staringreeks versie 1987: </t>
  </si>
  <si>
    <r>
      <rPr>
        <sz val="10"/>
        <rFont val="Arial"/>
        <family val="2"/>
        <charset val="1"/>
      </rPr>
      <t>W</t>
    </r>
    <r>
      <rPr>
        <sz val="11"/>
        <color rgb="FF000000"/>
        <rFont val="Calibri"/>
        <family val="2"/>
        <charset val="1"/>
      </rPr>
      <t xml:space="preserve">östen, J.H.M. 1987. </t>
    </r>
    <r>
      <rPr>
        <sz val="10"/>
        <rFont val="Arial"/>
        <family val="2"/>
        <charset val="1"/>
      </rPr>
      <t>Beschrijving van de waterretentie- en doorlatendheidskarakteristieken uit de Staringreeks met analytische functies</t>
    </r>
  </si>
  <si>
    <t>Stiboka rapport nummer 2019.</t>
  </si>
  <si>
    <r>
      <rPr>
        <sz val="10"/>
        <rFont val="Arial"/>
        <family val="2"/>
        <charset val="1"/>
      </rPr>
      <t>W</t>
    </r>
    <r>
      <rPr>
        <sz val="11"/>
        <color rgb="FF000000"/>
        <rFont val="Calibri"/>
        <family val="2"/>
        <charset val="1"/>
      </rPr>
      <t>östen, J.H.M., G.J. Veerman en J. Stolte. 1994. Waterretentie- en doorlatendheidskarakteristieken van boven- en ondergronden in Nederland: de Staringreeks</t>
    </r>
  </si>
  <si>
    <t>Vernieuwde uitgave 1994. Staring Centrum Technisch Document 18.</t>
  </si>
  <si>
    <r>
      <rPr>
        <sz val="10"/>
        <rFont val="Arial"/>
        <family val="2"/>
        <charset val="1"/>
      </rPr>
      <t>W</t>
    </r>
    <r>
      <rPr>
        <sz val="11"/>
        <color rgb="FF000000"/>
        <rFont val="Calibri"/>
        <family val="2"/>
        <charset val="1"/>
      </rPr>
      <t>östen, J.H.M., G.J. Veerman, W.J.M. de Groot en J. Stolte. 2001. Waterretentie- en doorlatendheidskarakteristieken van boven- en ondergronden in Nederland: de Staringreeks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</si>
</sst>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7" x14ac:knownFonts="1">
    <font>
      <sz val="10"/>
      <name val="Arial"/>
      <family val="2"/>
      <charset val="1"/>
    </font>
    <font>
      <b/>
      <sz val="9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b/>
      <vertAlign val="subscript"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trike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99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CC99FF"/>
        <bgColor rgb="FF9999FF"/>
      </patternFill>
    </fill>
    <fill>
      <patternFill patternType="solid">
        <fgColor rgb="FF33CCCC"/>
        <bgColor rgb="FF00CC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Border="1"/>
    <xf numFmtId="1" fontId="0" fillId="0" borderId="0" xfId="0" applyNumberFormat="1" applyBorder="1"/>
    <xf numFmtId="164" fontId="0" fillId="2" borderId="0" xfId="0" applyNumberFormat="1" applyFont="1" applyFill="1" applyBorder="1"/>
    <xf numFmtId="164" fontId="0" fillId="0" borderId="0" xfId="0" applyNumberFormat="1" applyBorder="1"/>
    <xf numFmtId="1" fontId="0" fillId="3" borderId="0" xfId="0" applyNumberFormat="1" applyFill="1" applyBorder="1"/>
    <xf numFmtId="1" fontId="0" fillId="4" borderId="0" xfId="0" applyNumberFormat="1" applyFill="1" applyBorder="1"/>
    <xf numFmtId="1" fontId="0" fillId="5" borderId="0" xfId="0" applyNumberFormat="1" applyFill="1" applyBorder="1"/>
    <xf numFmtId="164" fontId="0" fillId="6" borderId="0" xfId="0" applyNumberFormat="1" applyFill="1" applyBorder="1"/>
    <xf numFmtId="164" fontId="0" fillId="7" borderId="0" xfId="0" applyNumberFormat="1" applyFill="1" applyBorder="1"/>
    <xf numFmtId="0" fontId="0" fillId="8" borderId="0" xfId="0" applyFont="1" applyFill="1" applyBorder="1" applyAlignment="1">
      <alignment horizontal="left" textRotation="45"/>
    </xf>
    <xf numFmtId="1" fontId="0" fillId="8" borderId="0" xfId="0" applyNumberFormat="1" applyFont="1" applyFill="1" applyBorder="1" applyAlignment="1">
      <alignment horizontal="left" textRotation="45"/>
    </xf>
    <xf numFmtId="164" fontId="0" fillId="2" borderId="0" xfId="0" applyNumberFormat="1" applyFont="1" applyFill="1" applyBorder="1" applyAlignment="1">
      <alignment horizontal="left" textRotation="45"/>
    </xf>
    <xf numFmtId="164" fontId="0" fillId="8" borderId="0" xfId="0" applyNumberFormat="1" applyFont="1" applyFill="1" applyBorder="1" applyAlignment="1">
      <alignment horizontal="left" textRotation="45"/>
    </xf>
    <xf numFmtId="1" fontId="0" fillId="3" borderId="0" xfId="0" applyNumberFormat="1" applyFont="1" applyFill="1" applyBorder="1" applyAlignment="1">
      <alignment horizontal="left" textRotation="45"/>
    </xf>
    <xf numFmtId="1" fontId="0" fillId="4" borderId="0" xfId="0" applyNumberFormat="1" applyFont="1" applyFill="1" applyBorder="1" applyAlignment="1">
      <alignment horizontal="left" textRotation="45"/>
    </xf>
    <xf numFmtId="1" fontId="0" fillId="5" borderId="0" xfId="0" applyNumberFormat="1" applyFont="1" applyFill="1" applyBorder="1" applyAlignment="1">
      <alignment horizontal="left" textRotation="45"/>
    </xf>
    <xf numFmtId="164" fontId="0" fillId="6" borderId="0" xfId="0" applyNumberFormat="1" applyFont="1" applyFill="1" applyBorder="1" applyAlignment="1">
      <alignment horizontal="left" textRotation="45"/>
    </xf>
    <xf numFmtId="164" fontId="0" fillId="7" borderId="0" xfId="0" applyNumberFormat="1" applyFont="1" applyFill="1" applyBorder="1" applyAlignment="1">
      <alignment horizontal="left" textRotation="45"/>
    </xf>
    <xf numFmtId="0" fontId="0" fillId="0" borderId="0" xfId="0" applyFont="1" applyBorder="1"/>
    <xf numFmtId="164" fontId="0" fillId="2" borderId="0" xfId="0" applyNumberFormat="1" applyFill="1" applyBorder="1"/>
    <xf numFmtId="1" fontId="0" fillId="0" borderId="0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2" fontId="0" fillId="9" borderId="1" xfId="0" applyNumberFormat="1" applyFill="1" applyBorder="1" applyAlignment="1">
      <alignment horizontal="left"/>
    </xf>
    <xf numFmtId="165" fontId="0" fillId="9" borderId="1" xfId="0" applyNumberFormat="1" applyFill="1" applyBorder="1" applyAlignment="1">
      <alignment horizontal="left"/>
    </xf>
    <xf numFmtId="166" fontId="0" fillId="9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1362075</xdr:colOff>
      <xdr:row>58</xdr:row>
      <xdr:rowOff>133350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EB56D80D-C528-3C24-0FAC-369BF71B93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1362075</xdr:colOff>
      <xdr:row>58</xdr:row>
      <xdr:rowOff>133350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AD1544C2-E219-4548-C79A-73131852AF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zoomScaleNormal="100" workbookViewId="0">
      <pane ySplit="1" topLeftCell="A293" activePane="bottomLeft" state="frozen"/>
      <selection pane="bottomLeft" activeCell="B13" sqref="B13"/>
    </sheetView>
  </sheetViews>
  <sheetFormatPr defaultColWidth="11.5703125" defaultRowHeight="12.75" x14ac:dyDescent="0.2"/>
  <cols>
    <col min="1" max="1" width="22.7109375" customWidth="1"/>
    <col min="2" max="2" width="30.42578125" customWidth="1"/>
    <col min="3" max="3" width="8.7109375" customWidth="1"/>
    <col min="4" max="4" width="17.42578125" customWidth="1"/>
    <col min="5" max="5" width="17" customWidth="1"/>
    <col min="6" max="6" width="26.140625" customWidth="1"/>
    <col min="7" max="7" width="30.85546875" customWidth="1"/>
    <col min="8" max="8" width="18" customWidth="1"/>
    <col min="9" max="9" width="20.85546875" customWidth="1"/>
    <col min="10" max="10" width="25" customWidth="1"/>
    <col min="11" max="11" width="20" style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x14ac:dyDescent="0.2">
      <c r="A2">
        <v>1</v>
      </c>
      <c r="B2" t="s">
        <v>11</v>
      </c>
      <c r="C2" t="str">
        <f t="shared" ref="C2:C65" si="0">IF(E2=999,"onbekend",IF(E2=998,"water",IF(E2&lt;207,"veen",IF(E2&lt;328,"zand",IF(E2&lt;423,"klei","leem")))))</f>
        <v>leem</v>
      </c>
      <c r="D2" t="s">
        <v>12</v>
      </c>
      <c r="E2">
        <v>507</v>
      </c>
      <c r="F2">
        <f>VLOOKUP($E2,BOFEK_CLUSTERS!$A$2:$AM$313,38,0)</f>
        <v>0.04</v>
      </c>
      <c r="G2">
        <f>VLOOKUP($E2,BOFEK_CLUSTERS!$A$2:$AM$313,39,0)</f>
        <v>0.43</v>
      </c>
      <c r="H2">
        <f t="shared" ref="H2:H65" si="1">IF(C2="veen",1,0)</f>
        <v>0</v>
      </c>
      <c r="I2">
        <f>VLOOKUP($E2,BOFEK_CLUSTERS!$A$2:$AN$313,40,0)</f>
        <v>0.01</v>
      </c>
      <c r="J2">
        <v>1.2</v>
      </c>
      <c r="K2" s="1">
        <f>VLOOKUP($E2,BOFEK_CLUSTERS!$A$2:$AP$313,42,0)</f>
        <v>0</v>
      </c>
    </row>
    <row r="3" spans="1:11" x14ac:dyDescent="0.2">
      <c r="A3">
        <v>2</v>
      </c>
      <c r="B3" t="s">
        <v>13</v>
      </c>
      <c r="C3" t="str">
        <f t="shared" si="0"/>
        <v>leem</v>
      </c>
      <c r="D3" t="s">
        <v>14</v>
      </c>
      <c r="E3">
        <v>505</v>
      </c>
      <c r="F3">
        <f>VLOOKUP($E3,BOFEK_CLUSTERS!$A$2:$AM$313,38,0)</f>
        <v>0.01</v>
      </c>
      <c r="G3">
        <f>VLOOKUP($E3,BOFEK_CLUSTERS!$A$2:$AM$313,39,0)</f>
        <v>0.4</v>
      </c>
      <c r="H3">
        <f t="shared" si="1"/>
        <v>0</v>
      </c>
      <c r="I3">
        <f>VLOOKUP($E3,BOFEK_CLUSTERS!$A$2:$AN$313,40,0)</f>
        <v>0.01</v>
      </c>
      <c r="J3">
        <v>1.2</v>
      </c>
      <c r="K3" s="1">
        <f>VLOOKUP($E3,BOFEK_CLUSTERS!$A$2:$AP$313,42,0)</f>
        <v>0</v>
      </c>
    </row>
    <row r="4" spans="1:11" x14ac:dyDescent="0.2">
      <c r="A4">
        <v>3</v>
      </c>
      <c r="B4" t="s">
        <v>15</v>
      </c>
      <c r="C4" t="str">
        <f t="shared" si="0"/>
        <v>leem</v>
      </c>
      <c r="D4" t="s">
        <v>16</v>
      </c>
      <c r="E4">
        <v>507</v>
      </c>
      <c r="F4">
        <f>VLOOKUP($E4,BOFEK_CLUSTERS!$A$2:$AM$313,38,0)</f>
        <v>0.04</v>
      </c>
      <c r="G4">
        <f>VLOOKUP($E4,BOFEK_CLUSTERS!$A$2:$AM$313,39,0)</f>
        <v>0.43</v>
      </c>
      <c r="H4">
        <f t="shared" si="1"/>
        <v>0</v>
      </c>
      <c r="I4">
        <f>VLOOKUP($E4,BOFEK_CLUSTERS!$A$2:$AN$313,40,0)</f>
        <v>0.01</v>
      </c>
      <c r="J4">
        <v>1.2</v>
      </c>
      <c r="K4" s="1">
        <f>VLOOKUP($E4,BOFEK_CLUSTERS!$A$2:$AP$313,42,0)</f>
        <v>0</v>
      </c>
    </row>
    <row r="5" spans="1:11" x14ac:dyDescent="0.2">
      <c r="A5">
        <v>4</v>
      </c>
      <c r="B5" t="s">
        <v>17</v>
      </c>
      <c r="C5" t="str">
        <f t="shared" si="0"/>
        <v>leem</v>
      </c>
      <c r="D5" t="s">
        <v>18</v>
      </c>
      <c r="E5">
        <v>505</v>
      </c>
      <c r="F5">
        <f>VLOOKUP($E5,BOFEK_CLUSTERS!$A$2:$AM$313,38,0)</f>
        <v>0.01</v>
      </c>
      <c r="G5">
        <f>VLOOKUP($E5,BOFEK_CLUSTERS!$A$2:$AM$313,39,0)</f>
        <v>0.4</v>
      </c>
      <c r="H5">
        <f t="shared" si="1"/>
        <v>0</v>
      </c>
      <c r="I5">
        <f>VLOOKUP($E5,BOFEK_CLUSTERS!$A$2:$AN$313,40,0)</f>
        <v>0.01</v>
      </c>
      <c r="J5">
        <v>1.2</v>
      </c>
      <c r="K5" s="1">
        <f>VLOOKUP($E5,BOFEK_CLUSTERS!$A$2:$AP$313,42,0)</f>
        <v>0</v>
      </c>
    </row>
    <row r="6" spans="1:11" x14ac:dyDescent="0.2">
      <c r="A6">
        <v>5</v>
      </c>
      <c r="B6" t="s">
        <v>19</v>
      </c>
      <c r="C6" t="str">
        <f t="shared" si="0"/>
        <v>leem</v>
      </c>
      <c r="D6" t="s">
        <v>20</v>
      </c>
      <c r="E6">
        <v>507</v>
      </c>
      <c r="F6">
        <f>VLOOKUP($E6,BOFEK_CLUSTERS!$A$2:$AM$313,38,0)</f>
        <v>0.04</v>
      </c>
      <c r="G6">
        <f>VLOOKUP($E6,BOFEK_CLUSTERS!$A$2:$AM$313,39,0)</f>
        <v>0.43</v>
      </c>
      <c r="H6">
        <f t="shared" si="1"/>
        <v>0</v>
      </c>
      <c r="I6">
        <f>VLOOKUP($E6,BOFEK_CLUSTERS!$A$2:$AN$313,40,0)</f>
        <v>0.01</v>
      </c>
      <c r="J6">
        <v>1.2</v>
      </c>
      <c r="K6" s="1">
        <f>VLOOKUP($E6,BOFEK_CLUSTERS!$A$2:$AP$313,42,0)</f>
        <v>0</v>
      </c>
    </row>
    <row r="7" spans="1:11" x14ac:dyDescent="0.2">
      <c r="A7">
        <v>6</v>
      </c>
      <c r="B7" t="s">
        <v>21</v>
      </c>
      <c r="C7" t="str">
        <f t="shared" si="0"/>
        <v>leem</v>
      </c>
      <c r="D7" t="s">
        <v>22</v>
      </c>
      <c r="E7">
        <v>505</v>
      </c>
      <c r="F7">
        <f>VLOOKUP($E7,BOFEK_CLUSTERS!$A$2:$AM$313,38,0)</f>
        <v>0.01</v>
      </c>
      <c r="G7">
        <f>VLOOKUP($E7,BOFEK_CLUSTERS!$A$2:$AM$313,39,0)</f>
        <v>0.4</v>
      </c>
      <c r="H7">
        <f t="shared" si="1"/>
        <v>0</v>
      </c>
      <c r="I7">
        <f>VLOOKUP($E7,BOFEK_CLUSTERS!$A$2:$AN$313,40,0)</f>
        <v>0.01</v>
      </c>
      <c r="J7">
        <v>1.2</v>
      </c>
      <c r="K7" s="1">
        <f>VLOOKUP($E7,BOFEK_CLUSTERS!$A$2:$AP$313,42,0)</f>
        <v>0</v>
      </c>
    </row>
    <row r="8" spans="1:11" x14ac:dyDescent="0.2">
      <c r="A8">
        <v>7</v>
      </c>
      <c r="B8" t="s">
        <v>23</v>
      </c>
      <c r="C8" t="str">
        <f t="shared" si="0"/>
        <v>leem</v>
      </c>
      <c r="D8" t="s">
        <v>24</v>
      </c>
      <c r="E8">
        <v>507</v>
      </c>
      <c r="F8">
        <f>VLOOKUP($E8,BOFEK_CLUSTERS!$A$2:$AM$313,38,0)</f>
        <v>0.04</v>
      </c>
      <c r="G8">
        <f>VLOOKUP($E8,BOFEK_CLUSTERS!$A$2:$AM$313,39,0)</f>
        <v>0.43</v>
      </c>
      <c r="H8">
        <f t="shared" si="1"/>
        <v>0</v>
      </c>
      <c r="I8">
        <f>VLOOKUP($E8,BOFEK_CLUSTERS!$A$2:$AN$313,40,0)</f>
        <v>0.01</v>
      </c>
      <c r="J8">
        <v>1.2</v>
      </c>
      <c r="K8" s="1">
        <f>VLOOKUP($E8,BOFEK_CLUSTERS!$A$2:$AP$313,42,0)</f>
        <v>0</v>
      </c>
    </row>
    <row r="9" spans="1:11" x14ac:dyDescent="0.2">
      <c r="A9">
        <v>8</v>
      </c>
      <c r="B9" t="s">
        <v>25</v>
      </c>
      <c r="C9" t="str">
        <f t="shared" si="0"/>
        <v>zand</v>
      </c>
      <c r="D9" t="s">
        <v>26</v>
      </c>
      <c r="E9">
        <v>312</v>
      </c>
      <c r="F9">
        <f>VLOOKUP($E9,BOFEK_CLUSTERS!$A$2:$AM$313,38,0)</f>
        <v>0.41</v>
      </c>
      <c r="G9">
        <f>VLOOKUP($E9,BOFEK_CLUSTERS!$A$2:$AM$313,39,0)</f>
        <v>0.38</v>
      </c>
      <c r="H9">
        <f t="shared" si="1"/>
        <v>0</v>
      </c>
      <c r="I9">
        <f>VLOOKUP($E9,BOFEK_CLUSTERS!$A$2:$AN$313,40,0)</f>
        <v>0.02</v>
      </c>
      <c r="J9">
        <v>1.2</v>
      </c>
      <c r="K9" s="1">
        <f>VLOOKUP($E9,BOFEK_CLUSTERS!$A$2:$AP$313,42,0)</f>
        <v>0</v>
      </c>
    </row>
    <row r="10" spans="1:11" x14ac:dyDescent="0.2">
      <c r="A10">
        <v>9</v>
      </c>
      <c r="B10" t="s">
        <v>27</v>
      </c>
      <c r="C10" t="str">
        <f t="shared" si="0"/>
        <v>zand</v>
      </c>
      <c r="D10" t="s">
        <v>28</v>
      </c>
      <c r="E10">
        <v>312</v>
      </c>
      <c r="F10">
        <f>VLOOKUP($E10,BOFEK_CLUSTERS!$A$2:$AM$313,38,0)</f>
        <v>0.41</v>
      </c>
      <c r="G10">
        <f>VLOOKUP($E10,BOFEK_CLUSTERS!$A$2:$AM$313,39,0)</f>
        <v>0.38</v>
      </c>
      <c r="H10">
        <f t="shared" si="1"/>
        <v>0</v>
      </c>
      <c r="I10">
        <f>VLOOKUP($E10,BOFEK_CLUSTERS!$A$2:$AN$313,40,0)</f>
        <v>0.02</v>
      </c>
      <c r="J10">
        <v>1.2</v>
      </c>
      <c r="K10" s="1">
        <f>VLOOKUP($E10,BOFEK_CLUSTERS!$A$2:$AP$313,42,0)</f>
        <v>0</v>
      </c>
    </row>
    <row r="11" spans="1:11" x14ac:dyDescent="0.2">
      <c r="A11">
        <v>10</v>
      </c>
      <c r="B11" t="s">
        <v>29</v>
      </c>
      <c r="C11" t="str">
        <f t="shared" si="0"/>
        <v>leem</v>
      </c>
      <c r="D11" t="s">
        <v>30</v>
      </c>
      <c r="E11">
        <v>505</v>
      </c>
      <c r="F11">
        <f>VLOOKUP($E11,BOFEK_CLUSTERS!$A$2:$AM$313,38,0)</f>
        <v>0.01</v>
      </c>
      <c r="G11">
        <f>VLOOKUP($E11,BOFEK_CLUSTERS!$A$2:$AM$313,39,0)</f>
        <v>0.4</v>
      </c>
      <c r="H11">
        <f t="shared" si="1"/>
        <v>0</v>
      </c>
      <c r="I11">
        <f>VLOOKUP($E11,BOFEK_CLUSTERS!$A$2:$AN$313,40,0)</f>
        <v>0.01</v>
      </c>
      <c r="J11">
        <v>1.2</v>
      </c>
      <c r="K11" s="1">
        <f>VLOOKUP($E11,BOFEK_CLUSTERS!$A$2:$AP$313,42,0)</f>
        <v>0</v>
      </c>
    </row>
    <row r="12" spans="1:11" x14ac:dyDescent="0.2">
      <c r="A12">
        <v>11</v>
      </c>
      <c r="B12" t="s">
        <v>31</v>
      </c>
      <c r="C12" t="str">
        <f t="shared" si="0"/>
        <v>zand</v>
      </c>
      <c r="D12" t="s">
        <v>32</v>
      </c>
      <c r="E12">
        <v>301</v>
      </c>
      <c r="F12">
        <f>VLOOKUP($E12,BOFEK_CLUSTERS!$A$2:$AM$313,38,0)</f>
        <v>0.88</v>
      </c>
      <c r="G12">
        <f>VLOOKUP($E12,BOFEK_CLUSTERS!$A$2:$AM$313,39,0)</f>
        <v>0.35</v>
      </c>
      <c r="H12">
        <f t="shared" si="1"/>
        <v>0</v>
      </c>
      <c r="I12">
        <f>VLOOKUP($E12,BOFEK_CLUSTERS!$A$2:$AN$313,40,0)</f>
        <v>0.01</v>
      </c>
      <c r="J12">
        <v>1.2</v>
      </c>
      <c r="K12" s="1">
        <f>VLOOKUP($E12,BOFEK_CLUSTERS!$A$2:$AP$313,42,0)</f>
        <v>0</v>
      </c>
    </row>
    <row r="13" spans="1:11" x14ac:dyDescent="0.2">
      <c r="A13">
        <v>12</v>
      </c>
      <c r="B13" t="s">
        <v>33</v>
      </c>
      <c r="C13" t="str">
        <f t="shared" si="0"/>
        <v>leem</v>
      </c>
      <c r="D13" t="s">
        <v>34</v>
      </c>
      <c r="E13">
        <v>502</v>
      </c>
      <c r="F13">
        <f>VLOOKUP($E13,BOFEK_CLUSTERS!$A$2:$AM$313,38,0)</f>
        <v>0.06</v>
      </c>
      <c r="G13">
        <f>VLOOKUP($E13,BOFEK_CLUSTERS!$A$2:$AM$313,39,0)</f>
        <v>0.41</v>
      </c>
      <c r="H13">
        <f t="shared" si="1"/>
        <v>0</v>
      </c>
      <c r="I13">
        <f>VLOOKUP($E13,BOFEK_CLUSTERS!$A$2:$AN$313,40,0)</f>
        <v>0.01</v>
      </c>
      <c r="J13">
        <v>1.2</v>
      </c>
      <c r="K13" s="1">
        <f>VLOOKUP($E13,BOFEK_CLUSTERS!$A$2:$AP$313,42,0)</f>
        <v>0</v>
      </c>
    </row>
    <row r="14" spans="1:11" x14ac:dyDescent="0.2">
      <c r="A14">
        <v>13</v>
      </c>
      <c r="B14" t="s">
        <v>35</v>
      </c>
      <c r="C14" t="str">
        <f t="shared" si="0"/>
        <v>leem</v>
      </c>
      <c r="D14" t="s">
        <v>36</v>
      </c>
      <c r="E14">
        <v>505</v>
      </c>
      <c r="F14">
        <f>VLOOKUP($E14,BOFEK_CLUSTERS!$A$2:$AM$313,38,0)</f>
        <v>0.01</v>
      </c>
      <c r="G14">
        <f>VLOOKUP($E14,BOFEK_CLUSTERS!$A$2:$AM$313,39,0)</f>
        <v>0.4</v>
      </c>
      <c r="H14">
        <f t="shared" si="1"/>
        <v>0</v>
      </c>
      <c r="I14">
        <f>VLOOKUP($E14,BOFEK_CLUSTERS!$A$2:$AN$313,40,0)</f>
        <v>0.01</v>
      </c>
      <c r="J14">
        <v>1.2</v>
      </c>
      <c r="K14" s="1">
        <f>VLOOKUP($E14,BOFEK_CLUSTERS!$A$2:$AP$313,42,0)</f>
        <v>0</v>
      </c>
    </row>
    <row r="15" spans="1:11" x14ac:dyDescent="0.2">
      <c r="A15">
        <v>14</v>
      </c>
      <c r="B15" t="s">
        <v>37</v>
      </c>
      <c r="C15" t="str">
        <f t="shared" si="0"/>
        <v>leem</v>
      </c>
      <c r="D15" t="s">
        <v>38</v>
      </c>
      <c r="E15">
        <v>507</v>
      </c>
      <c r="F15">
        <f>VLOOKUP($E15,BOFEK_CLUSTERS!$A$2:$AM$313,38,0)</f>
        <v>0.04</v>
      </c>
      <c r="G15">
        <f>VLOOKUP($E15,BOFEK_CLUSTERS!$A$2:$AM$313,39,0)</f>
        <v>0.43</v>
      </c>
      <c r="H15">
        <f t="shared" si="1"/>
        <v>0</v>
      </c>
      <c r="I15">
        <f>VLOOKUP($E15,BOFEK_CLUSTERS!$A$2:$AN$313,40,0)</f>
        <v>0.01</v>
      </c>
      <c r="J15">
        <v>1.2</v>
      </c>
      <c r="K15" s="1">
        <f>VLOOKUP($E15,BOFEK_CLUSTERS!$A$2:$AP$313,42,0)</f>
        <v>0</v>
      </c>
    </row>
    <row r="16" spans="1:11" x14ac:dyDescent="0.2">
      <c r="A16">
        <v>15</v>
      </c>
      <c r="B16" t="s">
        <v>39</v>
      </c>
      <c r="C16" t="str">
        <f t="shared" si="0"/>
        <v>leem</v>
      </c>
      <c r="D16" t="s">
        <v>40</v>
      </c>
      <c r="E16">
        <v>506</v>
      </c>
      <c r="F16">
        <f>VLOOKUP($E16,BOFEK_CLUSTERS!$A$2:$AM$313,38,0)</f>
        <v>0.01</v>
      </c>
      <c r="G16">
        <f>VLOOKUP($E16,BOFEK_CLUSTERS!$A$2:$AM$313,39,0)</f>
        <v>0.37</v>
      </c>
      <c r="H16">
        <f t="shared" si="1"/>
        <v>0</v>
      </c>
      <c r="I16">
        <f>VLOOKUP($E16,BOFEK_CLUSTERS!$A$2:$AN$313,40,0)</f>
        <v>0.01</v>
      </c>
      <c r="J16">
        <v>1.2</v>
      </c>
      <c r="K16" s="1">
        <f>VLOOKUP($E16,BOFEK_CLUSTERS!$A$2:$AP$313,42,0)</f>
        <v>0</v>
      </c>
    </row>
    <row r="17" spans="1:11" x14ac:dyDescent="0.2">
      <c r="A17">
        <v>16</v>
      </c>
      <c r="B17" t="s">
        <v>41</v>
      </c>
      <c r="C17" t="str">
        <f t="shared" si="0"/>
        <v>leem</v>
      </c>
      <c r="D17" t="s">
        <v>42</v>
      </c>
      <c r="E17">
        <v>507</v>
      </c>
      <c r="F17">
        <f>VLOOKUP($E17,BOFEK_CLUSTERS!$A$2:$AM$313,38,0)</f>
        <v>0.04</v>
      </c>
      <c r="G17">
        <f>VLOOKUP($E17,BOFEK_CLUSTERS!$A$2:$AM$313,39,0)</f>
        <v>0.43</v>
      </c>
      <c r="H17">
        <f t="shared" si="1"/>
        <v>0</v>
      </c>
      <c r="I17">
        <f>VLOOKUP($E17,BOFEK_CLUSTERS!$A$2:$AN$313,40,0)</f>
        <v>0.01</v>
      </c>
      <c r="J17">
        <v>1.2</v>
      </c>
      <c r="K17" s="1">
        <f>VLOOKUP($E17,BOFEK_CLUSTERS!$A$2:$AP$313,42,0)</f>
        <v>0</v>
      </c>
    </row>
    <row r="18" spans="1:11" x14ac:dyDescent="0.2">
      <c r="A18">
        <v>17</v>
      </c>
      <c r="B18" t="s">
        <v>43</v>
      </c>
      <c r="C18" t="str">
        <f t="shared" si="0"/>
        <v>leem</v>
      </c>
      <c r="D18" t="s">
        <v>44</v>
      </c>
      <c r="E18">
        <v>506</v>
      </c>
      <c r="F18">
        <f>VLOOKUP($E18,BOFEK_CLUSTERS!$A$2:$AM$313,38,0)</f>
        <v>0.01</v>
      </c>
      <c r="G18">
        <f>VLOOKUP($E18,BOFEK_CLUSTERS!$A$2:$AM$313,39,0)</f>
        <v>0.37</v>
      </c>
      <c r="H18">
        <f t="shared" si="1"/>
        <v>0</v>
      </c>
      <c r="I18">
        <f>VLOOKUP($E18,BOFEK_CLUSTERS!$A$2:$AN$313,40,0)</f>
        <v>0.01</v>
      </c>
      <c r="J18">
        <v>1.2</v>
      </c>
      <c r="K18" s="1">
        <f>VLOOKUP($E18,BOFEK_CLUSTERS!$A$2:$AP$313,42,0)</f>
        <v>0</v>
      </c>
    </row>
    <row r="19" spans="1:11" x14ac:dyDescent="0.2">
      <c r="A19">
        <v>18</v>
      </c>
      <c r="B19" t="s">
        <v>45</v>
      </c>
      <c r="C19" t="str">
        <f t="shared" si="0"/>
        <v>leem</v>
      </c>
      <c r="D19" t="s">
        <v>46</v>
      </c>
      <c r="E19">
        <v>507</v>
      </c>
      <c r="F19">
        <f>VLOOKUP($E19,BOFEK_CLUSTERS!$A$2:$AM$313,38,0)</f>
        <v>0.04</v>
      </c>
      <c r="G19">
        <f>VLOOKUP($E19,BOFEK_CLUSTERS!$A$2:$AM$313,39,0)</f>
        <v>0.43</v>
      </c>
      <c r="H19">
        <f t="shared" si="1"/>
        <v>0</v>
      </c>
      <c r="I19">
        <f>VLOOKUP($E19,BOFEK_CLUSTERS!$A$2:$AN$313,40,0)</f>
        <v>0.01</v>
      </c>
      <c r="J19">
        <v>1.2</v>
      </c>
      <c r="K19" s="1">
        <f>VLOOKUP($E19,BOFEK_CLUSTERS!$A$2:$AP$313,42,0)</f>
        <v>0</v>
      </c>
    </row>
    <row r="20" spans="1:11" x14ac:dyDescent="0.2">
      <c r="A20">
        <v>19</v>
      </c>
      <c r="B20" t="s">
        <v>47</v>
      </c>
      <c r="C20" t="str">
        <f t="shared" si="0"/>
        <v>leem</v>
      </c>
      <c r="D20" t="s">
        <v>48</v>
      </c>
      <c r="E20">
        <v>505</v>
      </c>
      <c r="F20">
        <f>VLOOKUP($E20,BOFEK_CLUSTERS!$A$2:$AM$313,38,0)</f>
        <v>0.01</v>
      </c>
      <c r="G20">
        <f>VLOOKUP($E20,BOFEK_CLUSTERS!$A$2:$AM$313,39,0)</f>
        <v>0.4</v>
      </c>
      <c r="H20">
        <f t="shared" si="1"/>
        <v>0</v>
      </c>
      <c r="I20">
        <f>VLOOKUP($E20,BOFEK_CLUSTERS!$A$2:$AN$313,40,0)</f>
        <v>0.01</v>
      </c>
      <c r="J20">
        <v>1.2</v>
      </c>
      <c r="K20" s="1">
        <f>VLOOKUP($E20,BOFEK_CLUSTERS!$A$2:$AP$313,42,0)</f>
        <v>0</v>
      </c>
    </row>
    <row r="21" spans="1:11" x14ac:dyDescent="0.2">
      <c r="A21">
        <v>20</v>
      </c>
      <c r="B21" t="s">
        <v>49</v>
      </c>
      <c r="C21" t="str">
        <f t="shared" si="0"/>
        <v>leem</v>
      </c>
      <c r="D21" t="s">
        <v>50</v>
      </c>
      <c r="E21">
        <v>507</v>
      </c>
      <c r="F21">
        <f>VLOOKUP($E21,BOFEK_CLUSTERS!$A$2:$AM$313,38,0)</f>
        <v>0.04</v>
      </c>
      <c r="G21">
        <f>VLOOKUP($E21,BOFEK_CLUSTERS!$A$2:$AM$313,39,0)</f>
        <v>0.43</v>
      </c>
      <c r="H21">
        <f t="shared" si="1"/>
        <v>0</v>
      </c>
      <c r="I21">
        <f>VLOOKUP($E21,BOFEK_CLUSTERS!$A$2:$AN$313,40,0)</f>
        <v>0.01</v>
      </c>
      <c r="J21">
        <v>1.2</v>
      </c>
      <c r="K21" s="1">
        <f>VLOOKUP($E21,BOFEK_CLUSTERS!$A$2:$AP$313,42,0)</f>
        <v>0</v>
      </c>
    </row>
    <row r="22" spans="1:11" x14ac:dyDescent="0.2">
      <c r="A22">
        <v>21</v>
      </c>
      <c r="B22" t="s">
        <v>51</v>
      </c>
      <c r="C22" t="str">
        <f t="shared" si="0"/>
        <v>leem</v>
      </c>
      <c r="D22" t="s">
        <v>52</v>
      </c>
      <c r="E22">
        <v>504</v>
      </c>
      <c r="F22">
        <f>VLOOKUP($E22,BOFEK_CLUSTERS!$A$2:$AM$313,38,0)</f>
        <v>0.01</v>
      </c>
      <c r="G22">
        <f>VLOOKUP($E22,BOFEK_CLUSTERS!$A$2:$AM$313,39,0)</f>
        <v>0.39</v>
      </c>
      <c r="H22">
        <f t="shared" si="1"/>
        <v>0</v>
      </c>
      <c r="I22">
        <f>VLOOKUP($E22,BOFEK_CLUSTERS!$A$2:$AN$313,40,0)</f>
        <v>0.01</v>
      </c>
      <c r="J22">
        <v>1.2</v>
      </c>
      <c r="K22" s="1">
        <f>VLOOKUP($E22,BOFEK_CLUSTERS!$A$2:$AP$313,42,0)</f>
        <v>0</v>
      </c>
    </row>
    <row r="23" spans="1:11" x14ac:dyDescent="0.2">
      <c r="A23">
        <v>22</v>
      </c>
      <c r="B23" t="s">
        <v>53</v>
      </c>
      <c r="C23" t="str">
        <f t="shared" si="0"/>
        <v>leem</v>
      </c>
      <c r="D23" t="s">
        <v>54</v>
      </c>
      <c r="E23">
        <v>504</v>
      </c>
      <c r="F23">
        <f>VLOOKUP($E23,BOFEK_CLUSTERS!$A$2:$AM$313,38,0)</f>
        <v>0.01</v>
      </c>
      <c r="G23">
        <f>VLOOKUP($E23,BOFEK_CLUSTERS!$A$2:$AM$313,39,0)</f>
        <v>0.39</v>
      </c>
      <c r="H23">
        <f t="shared" si="1"/>
        <v>0</v>
      </c>
      <c r="I23">
        <f>VLOOKUP($E23,BOFEK_CLUSTERS!$A$2:$AN$313,40,0)</f>
        <v>0.01</v>
      </c>
      <c r="J23">
        <v>1.2</v>
      </c>
      <c r="K23" s="1">
        <f>VLOOKUP($E23,BOFEK_CLUSTERS!$A$2:$AP$313,42,0)</f>
        <v>0</v>
      </c>
    </row>
    <row r="24" spans="1:11" x14ac:dyDescent="0.2">
      <c r="A24">
        <v>23</v>
      </c>
      <c r="B24" t="s">
        <v>55</v>
      </c>
      <c r="C24" t="str">
        <f t="shared" si="0"/>
        <v>leem</v>
      </c>
      <c r="D24" t="s">
        <v>56</v>
      </c>
      <c r="E24">
        <v>504</v>
      </c>
      <c r="F24">
        <f>VLOOKUP($E24,BOFEK_CLUSTERS!$A$2:$AM$313,38,0)</f>
        <v>0.01</v>
      </c>
      <c r="G24">
        <f>VLOOKUP($E24,BOFEK_CLUSTERS!$A$2:$AM$313,39,0)</f>
        <v>0.39</v>
      </c>
      <c r="H24">
        <f t="shared" si="1"/>
        <v>0</v>
      </c>
      <c r="I24">
        <f>VLOOKUP($E24,BOFEK_CLUSTERS!$A$2:$AN$313,40,0)</f>
        <v>0.01</v>
      </c>
      <c r="J24">
        <v>1.2</v>
      </c>
      <c r="K24" s="1">
        <f>VLOOKUP($E24,BOFEK_CLUSTERS!$A$2:$AP$313,42,0)</f>
        <v>0</v>
      </c>
    </row>
    <row r="25" spans="1:11" x14ac:dyDescent="0.2">
      <c r="A25">
        <v>24</v>
      </c>
      <c r="B25" t="s">
        <v>57</v>
      </c>
      <c r="C25" t="str">
        <f t="shared" si="0"/>
        <v>leem</v>
      </c>
      <c r="D25" t="s">
        <v>58</v>
      </c>
      <c r="E25">
        <v>504</v>
      </c>
      <c r="F25">
        <f>VLOOKUP($E25,BOFEK_CLUSTERS!$A$2:$AM$313,38,0)</f>
        <v>0.01</v>
      </c>
      <c r="G25">
        <f>VLOOKUP($E25,BOFEK_CLUSTERS!$A$2:$AM$313,39,0)</f>
        <v>0.39</v>
      </c>
      <c r="H25">
        <f t="shared" si="1"/>
        <v>0</v>
      </c>
      <c r="I25">
        <f>VLOOKUP($E25,BOFEK_CLUSTERS!$A$2:$AN$313,40,0)</f>
        <v>0.01</v>
      </c>
      <c r="J25">
        <v>1.2</v>
      </c>
      <c r="K25" s="1">
        <f>VLOOKUP($E25,BOFEK_CLUSTERS!$A$2:$AP$313,42,0)</f>
        <v>0</v>
      </c>
    </row>
    <row r="26" spans="1:11" x14ac:dyDescent="0.2">
      <c r="A26">
        <v>25</v>
      </c>
      <c r="B26" t="s">
        <v>59</v>
      </c>
      <c r="C26" t="str">
        <f t="shared" si="0"/>
        <v>leem</v>
      </c>
      <c r="D26" t="s">
        <v>60</v>
      </c>
      <c r="E26">
        <v>504</v>
      </c>
      <c r="F26">
        <f>VLOOKUP($E26,BOFEK_CLUSTERS!$A$2:$AM$313,38,0)</f>
        <v>0.01</v>
      </c>
      <c r="G26">
        <f>VLOOKUP($E26,BOFEK_CLUSTERS!$A$2:$AM$313,39,0)</f>
        <v>0.39</v>
      </c>
      <c r="H26">
        <f t="shared" si="1"/>
        <v>0</v>
      </c>
      <c r="I26">
        <f>VLOOKUP($E26,BOFEK_CLUSTERS!$A$2:$AN$313,40,0)</f>
        <v>0.01</v>
      </c>
      <c r="J26">
        <v>1.2</v>
      </c>
      <c r="K26" s="1">
        <f>VLOOKUP($E26,BOFEK_CLUSTERS!$A$2:$AP$313,42,0)</f>
        <v>0</v>
      </c>
    </row>
    <row r="27" spans="1:11" x14ac:dyDescent="0.2">
      <c r="A27">
        <v>26</v>
      </c>
      <c r="B27" t="s">
        <v>61</v>
      </c>
      <c r="C27" t="str">
        <f t="shared" si="0"/>
        <v>klei</v>
      </c>
      <c r="D27" t="s">
        <v>62</v>
      </c>
      <c r="E27">
        <v>417</v>
      </c>
      <c r="F27">
        <f>VLOOKUP($E27,BOFEK_CLUSTERS!$A$2:$AM$313,38,0)</f>
        <v>0.25</v>
      </c>
      <c r="G27">
        <f>VLOOKUP($E27,BOFEK_CLUSTERS!$A$2:$AM$313,39,0)</f>
        <v>0.43</v>
      </c>
      <c r="H27">
        <f t="shared" si="1"/>
        <v>0</v>
      </c>
      <c r="I27">
        <f>VLOOKUP($E27,BOFEK_CLUSTERS!$A$2:$AN$313,40,0)</f>
        <v>0.01</v>
      </c>
      <c r="J27">
        <v>1.2</v>
      </c>
      <c r="K27" s="1">
        <f>VLOOKUP($E27,BOFEK_CLUSTERS!$A$2:$AP$313,42,0)</f>
        <v>0</v>
      </c>
    </row>
    <row r="28" spans="1:11" x14ac:dyDescent="0.2">
      <c r="A28">
        <v>27</v>
      </c>
      <c r="B28" t="s">
        <v>63</v>
      </c>
      <c r="C28" t="str">
        <f t="shared" si="0"/>
        <v>klei</v>
      </c>
      <c r="D28" t="s">
        <v>64</v>
      </c>
      <c r="E28">
        <v>417</v>
      </c>
      <c r="F28">
        <f>VLOOKUP($E28,BOFEK_CLUSTERS!$A$2:$AM$313,38,0)</f>
        <v>0.25</v>
      </c>
      <c r="G28">
        <f>VLOOKUP($E28,BOFEK_CLUSTERS!$A$2:$AM$313,39,0)</f>
        <v>0.43</v>
      </c>
      <c r="H28">
        <f t="shared" si="1"/>
        <v>0</v>
      </c>
      <c r="I28">
        <f>VLOOKUP($E28,BOFEK_CLUSTERS!$A$2:$AN$313,40,0)</f>
        <v>0.01</v>
      </c>
      <c r="J28">
        <v>1.2</v>
      </c>
      <c r="K28" s="1">
        <f>VLOOKUP($E28,BOFEK_CLUSTERS!$A$2:$AP$313,42,0)</f>
        <v>0</v>
      </c>
    </row>
    <row r="29" spans="1:11" x14ac:dyDescent="0.2">
      <c r="A29">
        <v>28</v>
      </c>
      <c r="B29" t="s">
        <v>65</v>
      </c>
      <c r="C29" t="str">
        <f t="shared" si="0"/>
        <v>klei</v>
      </c>
      <c r="D29" t="s">
        <v>66</v>
      </c>
      <c r="E29">
        <v>417</v>
      </c>
      <c r="F29">
        <f>VLOOKUP($E29,BOFEK_CLUSTERS!$A$2:$AM$313,38,0)</f>
        <v>0.25</v>
      </c>
      <c r="G29">
        <f>VLOOKUP($E29,BOFEK_CLUSTERS!$A$2:$AM$313,39,0)</f>
        <v>0.43</v>
      </c>
      <c r="H29">
        <f t="shared" si="1"/>
        <v>0</v>
      </c>
      <c r="I29">
        <f>VLOOKUP($E29,BOFEK_CLUSTERS!$A$2:$AN$313,40,0)</f>
        <v>0.01</v>
      </c>
      <c r="J29">
        <v>1.2</v>
      </c>
      <c r="K29" s="1">
        <f>VLOOKUP($E29,BOFEK_CLUSTERS!$A$2:$AP$313,42,0)</f>
        <v>0</v>
      </c>
    </row>
    <row r="30" spans="1:11" x14ac:dyDescent="0.2">
      <c r="A30">
        <v>29</v>
      </c>
      <c r="B30" t="s">
        <v>67</v>
      </c>
      <c r="C30" t="str">
        <f t="shared" si="0"/>
        <v>klei</v>
      </c>
      <c r="D30" t="s">
        <v>68</v>
      </c>
      <c r="E30">
        <v>417</v>
      </c>
      <c r="F30">
        <f>VLOOKUP($E30,BOFEK_CLUSTERS!$A$2:$AM$313,38,0)</f>
        <v>0.25</v>
      </c>
      <c r="G30">
        <f>VLOOKUP($E30,BOFEK_CLUSTERS!$A$2:$AM$313,39,0)</f>
        <v>0.43</v>
      </c>
      <c r="H30">
        <f t="shared" si="1"/>
        <v>0</v>
      </c>
      <c r="I30">
        <f>VLOOKUP($E30,BOFEK_CLUSTERS!$A$2:$AN$313,40,0)</f>
        <v>0.01</v>
      </c>
      <c r="J30">
        <v>1.2</v>
      </c>
      <c r="K30" s="1">
        <f>VLOOKUP($E30,BOFEK_CLUSTERS!$A$2:$AP$313,42,0)</f>
        <v>0</v>
      </c>
    </row>
    <row r="31" spans="1:11" x14ac:dyDescent="0.2">
      <c r="A31">
        <v>30</v>
      </c>
      <c r="B31" t="s">
        <v>69</v>
      </c>
      <c r="C31" t="str">
        <f t="shared" si="0"/>
        <v>klei</v>
      </c>
      <c r="D31" t="s">
        <v>70</v>
      </c>
      <c r="E31">
        <v>401</v>
      </c>
      <c r="F31">
        <f>VLOOKUP($E31,BOFEK_CLUSTERS!$A$2:$AM$313,38,0)</f>
        <v>0.42</v>
      </c>
      <c r="G31">
        <f>VLOOKUP($E31,BOFEK_CLUSTERS!$A$2:$AM$313,39,0)</f>
        <v>0.42</v>
      </c>
      <c r="H31">
        <f t="shared" si="1"/>
        <v>0</v>
      </c>
      <c r="I31">
        <f>VLOOKUP($E31,BOFEK_CLUSTERS!$A$2:$AN$313,40,0)</f>
        <v>0.04</v>
      </c>
      <c r="J31">
        <v>1.2</v>
      </c>
      <c r="K31" s="1">
        <f>VLOOKUP($E31,BOFEK_CLUSTERS!$A$2:$AP$313,42,0)</f>
        <v>0</v>
      </c>
    </row>
    <row r="32" spans="1:11" x14ac:dyDescent="0.2">
      <c r="A32">
        <v>31</v>
      </c>
      <c r="B32" t="s">
        <v>71</v>
      </c>
      <c r="C32" t="str">
        <f t="shared" si="0"/>
        <v>klei</v>
      </c>
      <c r="D32" t="s">
        <v>72</v>
      </c>
      <c r="E32">
        <v>408</v>
      </c>
      <c r="F32">
        <f>VLOOKUP($E32,BOFEK_CLUSTERS!$A$2:$AM$313,38,0)</f>
        <v>0.35</v>
      </c>
      <c r="G32">
        <f>VLOOKUP($E32,BOFEK_CLUSTERS!$A$2:$AM$313,39,0)</f>
        <v>0.38</v>
      </c>
      <c r="H32">
        <f t="shared" si="1"/>
        <v>0</v>
      </c>
      <c r="I32">
        <f>VLOOKUP($E32,BOFEK_CLUSTERS!$A$2:$AN$313,40,0)</f>
        <v>0.01</v>
      </c>
      <c r="J32">
        <v>1.2</v>
      </c>
      <c r="K32" s="1">
        <f>VLOOKUP($E32,BOFEK_CLUSTERS!$A$2:$AP$313,42,0)</f>
        <v>0</v>
      </c>
    </row>
    <row r="33" spans="1:11" x14ac:dyDescent="0.2">
      <c r="A33">
        <v>32</v>
      </c>
      <c r="B33" t="s">
        <v>73</v>
      </c>
      <c r="C33" t="str">
        <f t="shared" si="0"/>
        <v>zand</v>
      </c>
      <c r="D33" t="s">
        <v>74</v>
      </c>
      <c r="E33">
        <v>312</v>
      </c>
      <c r="F33">
        <f>VLOOKUP($E33,BOFEK_CLUSTERS!$A$2:$AM$313,38,0)</f>
        <v>0.41</v>
      </c>
      <c r="G33">
        <f>VLOOKUP($E33,BOFEK_CLUSTERS!$A$2:$AM$313,39,0)</f>
        <v>0.38</v>
      </c>
      <c r="H33">
        <f t="shared" si="1"/>
        <v>0</v>
      </c>
      <c r="I33">
        <f>VLOOKUP($E33,BOFEK_CLUSTERS!$A$2:$AN$313,40,0)</f>
        <v>0.02</v>
      </c>
      <c r="J33">
        <v>1.2</v>
      </c>
      <c r="K33" s="1">
        <f>VLOOKUP($E33,BOFEK_CLUSTERS!$A$2:$AP$313,42,0)</f>
        <v>0</v>
      </c>
    </row>
    <row r="34" spans="1:11" x14ac:dyDescent="0.2">
      <c r="A34">
        <v>33</v>
      </c>
      <c r="B34" t="s">
        <v>75</v>
      </c>
      <c r="C34" t="str">
        <f t="shared" si="0"/>
        <v>zand</v>
      </c>
      <c r="D34" t="s">
        <v>76</v>
      </c>
      <c r="E34">
        <v>320</v>
      </c>
      <c r="F34">
        <f>VLOOKUP($E34,BOFEK_CLUSTERS!$A$2:$AM$313,38,0)</f>
        <v>1.84</v>
      </c>
      <c r="G34">
        <f>VLOOKUP($E34,BOFEK_CLUSTERS!$A$2:$AM$313,39,0)</f>
        <v>0.33</v>
      </c>
      <c r="H34">
        <f t="shared" si="1"/>
        <v>0</v>
      </c>
      <c r="I34">
        <f>VLOOKUP($E34,BOFEK_CLUSTERS!$A$2:$AN$313,40,0)</f>
        <v>0.02</v>
      </c>
      <c r="J34">
        <v>1.2</v>
      </c>
      <c r="K34" s="1">
        <f>VLOOKUP($E34,BOFEK_CLUSTERS!$A$2:$AP$313,42,0)</f>
        <v>0</v>
      </c>
    </row>
    <row r="35" spans="1:11" x14ac:dyDescent="0.2">
      <c r="A35">
        <v>34</v>
      </c>
      <c r="B35" t="s">
        <v>77</v>
      </c>
      <c r="C35" t="str">
        <f t="shared" si="0"/>
        <v>leem</v>
      </c>
      <c r="D35" t="s">
        <v>78</v>
      </c>
      <c r="E35">
        <v>507</v>
      </c>
      <c r="F35">
        <f>VLOOKUP($E35,BOFEK_CLUSTERS!$A$2:$AM$313,38,0)</f>
        <v>0.04</v>
      </c>
      <c r="G35">
        <f>VLOOKUP($E35,BOFEK_CLUSTERS!$A$2:$AM$313,39,0)</f>
        <v>0.43</v>
      </c>
      <c r="H35">
        <f t="shared" si="1"/>
        <v>0</v>
      </c>
      <c r="I35">
        <f>VLOOKUP($E35,BOFEK_CLUSTERS!$A$2:$AN$313,40,0)</f>
        <v>0.01</v>
      </c>
      <c r="J35">
        <v>1.2</v>
      </c>
      <c r="K35" s="1">
        <f>VLOOKUP($E35,BOFEK_CLUSTERS!$A$2:$AP$313,42,0)</f>
        <v>0</v>
      </c>
    </row>
    <row r="36" spans="1:11" x14ac:dyDescent="0.2">
      <c r="A36">
        <v>35</v>
      </c>
      <c r="B36" t="s">
        <v>79</v>
      </c>
      <c r="C36" t="str">
        <f t="shared" si="0"/>
        <v>klei</v>
      </c>
      <c r="D36" t="s">
        <v>80</v>
      </c>
      <c r="E36">
        <v>421</v>
      </c>
      <c r="F36">
        <f>VLOOKUP($E36,BOFEK_CLUSTERS!$A$2:$AM$313,38,0)</f>
        <v>0.36</v>
      </c>
      <c r="G36">
        <f>VLOOKUP($E36,BOFEK_CLUSTERS!$A$2:$AM$313,39,0)</f>
        <v>0.42</v>
      </c>
      <c r="H36">
        <f t="shared" si="1"/>
        <v>0</v>
      </c>
      <c r="I36">
        <f>VLOOKUP($E36,BOFEK_CLUSTERS!$A$2:$AN$313,40,0)</f>
        <v>0.01</v>
      </c>
      <c r="J36">
        <v>1.2</v>
      </c>
      <c r="K36" s="1">
        <f>VLOOKUP($E36,BOFEK_CLUSTERS!$A$2:$AP$313,42,0)</f>
        <v>0</v>
      </c>
    </row>
    <row r="37" spans="1:11" x14ac:dyDescent="0.2">
      <c r="A37">
        <v>36</v>
      </c>
      <c r="B37" t="s">
        <v>81</v>
      </c>
      <c r="C37" t="str">
        <f t="shared" si="0"/>
        <v>klei</v>
      </c>
      <c r="D37" t="s">
        <v>82</v>
      </c>
      <c r="E37">
        <v>410</v>
      </c>
      <c r="F37">
        <f>VLOOKUP($E37,BOFEK_CLUSTERS!$A$2:$AM$313,38,0)</f>
        <v>0.06</v>
      </c>
      <c r="G37">
        <f>VLOOKUP($E37,BOFEK_CLUSTERS!$A$2:$AM$313,39,0)</f>
        <v>0.4</v>
      </c>
      <c r="H37">
        <f t="shared" si="1"/>
        <v>0</v>
      </c>
      <c r="I37">
        <f>VLOOKUP($E37,BOFEK_CLUSTERS!$A$2:$AN$313,40,0)</f>
        <v>0.01</v>
      </c>
      <c r="J37">
        <v>1.2</v>
      </c>
      <c r="K37" s="1">
        <f>VLOOKUP($E37,BOFEK_CLUSTERS!$A$2:$AP$313,42,0)</f>
        <v>0</v>
      </c>
    </row>
    <row r="38" spans="1:11" x14ac:dyDescent="0.2">
      <c r="A38">
        <v>37</v>
      </c>
      <c r="B38" t="s">
        <v>83</v>
      </c>
      <c r="C38" t="str">
        <f t="shared" si="0"/>
        <v>zand</v>
      </c>
      <c r="D38" t="s">
        <v>84</v>
      </c>
      <c r="E38">
        <v>305</v>
      </c>
      <c r="F38">
        <f>VLOOKUP($E38,BOFEK_CLUSTERS!$A$2:$AM$313,38,0)</f>
        <v>0.77</v>
      </c>
      <c r="G38">
        <f>VLOOKUP($E38,BOFEK_CLUSTERS!$A$2:$AM$313,39,0)</f>
        <v>0.36</v>
      </c>
      <c r="H38">
        <f t="shared" si="1"/>
        <v>0</v>
      </c>
      <c r="I38">
        <f>VLOOKUP($E38,BOFEK_CLUSTERS!$A$2:$AN$313,40,0)</f>
        <v>0.02</v>
      </c>
      <c r="J38">
        <v>1.2</v>
      </c>
      <c r="K38" s="1">
        <f>VLOOKUP($E38,BOFEK_CLUSTERS!$A$2:$AP$313,42,0)</f>
        <v>0</v>
      </c>
    </row>
    <row r="39" spans="1:11" x14ac:dyDescent="0.2">
      <c r="A39">
        <v>38</v>
      </c>
      <c r="B39" t="s">
        <v>85</v>
      </c>
      <c r="C39" t="str">
        <f t="shared" si="0"/>
        <v>klei</v>
      </c>
      <c r="D39" t="s">
        <v>86</v>
      </c>
      <c r="E39">
        <v>410</v>
      </c>
      <c r="F39">
        <f>VLOOKUP($E39,BOFEK_CLUSTERS!$A$2:$AM$313,38,0)</f>
        <v>0.06</v>
      </c>
      <c r="G39">
        <f>VLOOKUP($E39,BOFEK_CLUSTERS!$A$2:$AM$313,39,0)</f>
        <v>0.4</v>
      </c>
      <c r="H39">
        <f t="shared" si="1"/>
        <v>0</v>
      </c>
      <c r="I39">
        <f>VLOOKUP($E39,BOFEK_CLUSTERS!$A$2:$AN$313,40,0)</f>
        <v>0.01</v>
      </c>
      <c r="J39">
        <v>1.2</v>
      </c>
      <c r="K39" s="1">
        <f>VLOOKUP($E39,BOFEK_CLUSTERS!$A$2:$AP$313,42,0)</f>
        <v>0</v>
      </c>
    </row>
    <row r="40" spans="1:11" x14ac:dyDescent="0.2">
      <c r="A40">
        <v>39</v>
      </c>
      <c r="B40" t="s">
        <v>87</v>
      </c>
      <c r="C40" t="str">
        <f t="shared" si="0"/>
        <v>klei</v>
      </c>
      <c r="D40" t="s">
        <v>88</v>
      </c>
      <c r="E40">
        <v>418</v>
      </c>
      <c r="F40">
        <f>VLOOKUP($E40,BOFEK_CLUSTERS!$A$2:$AM$313,38,0)</f>
        <v>0.06</v>
      </c>
      <c r="G40">
        <f>VLOOKUP($E40,BOFEK_CLUSTERS!$A$2:$AM$313,39,0)</f>
        <v>0.42</v>
      </c>
      <c r="H40">
        <f t="shared" si="1"/>
        <v>0</v>
      </c>
      <c r="I40">
        <f>VLOOKUP($E40,BOFEK_CLUSTERS!$A$2:$AN$313,40,0)</f>
        <v>0.01</v>
      </c>
      <c r="J40">
        <v>1.2</v>
      </c>
      <c r="K40" s="1">
        <f>VLOOKUP($E40,BOFEK_CLUSTERS!$A$2:$AP$313,42,0)</f>
        <v>0</v>
      </c>
    </row>
    <row r="41" spans="1:11" x14ac:dyDescent="0.2">
      <c r="A41">
        <v>40</v>
      </c>
      <c r="B41" t="s">
        <v>89</v>
      </c>
      <c r="C41" t="str">
        <f t="shared" si="0"/>
        <v>klei</v>
      </c>
      <c r="D41" t="s">
        <v>90</v>
      </c>
      <c r="E41">
        <v>415</v>
      </c>
      <c r="F41">
        <f>VLOOKUP($E41,BOFEK_CLUSTERS!$A$2:$AM$313,38,0)</f>
        <v>0.26</v>
      </c>
      <c r="G41">
        <f>VLOOKUP($E41,BOFEK_CLUSTERS!$A$2:$AM$313,39,0)</f>
        <v>0.46</v>
      </c>
      <c r="H41">
        <f t="shared" si="1"/>
        <v>0</v>
      </c>
      <c r="I41">
        <f>VLOOKUP($E41,BOFEK_CLUSTERS!$A$2:$AN$313,40,0)</f>
        <v>0.02</v>
      </c>
      <c r="J41">
        <v>1.2</v>
      </c>
      <c r="K41" s="1">
        <f>VLOOKUP($E41,BOFEK_CLUSTERS!$A$2:$AP$313,42,0)</f>
        <v>0</v>
      </c>
    </row>
    <row r="42" spans="1:11" x14ac:dyDescent="0.2">
      <c r="A42">
        <v>41</v>
      </c>
      <c r="B42" t="s">
        <v>91</v>
      </c>
      <c r="C42" t="str">
        <f t="shared" si="0"/>
        <v>onbekend</v>
      </c>
      <c r="D42" t="s">
        <v>92</v>
      </c>
      <c r="E42">
        <v>999</v>
      </c>
      <c r="F42">
        <f>VLOOKUP($E42,BOFEK_CLUSTERS!$A$2:$AM$313,38,0)</f>
        <v>0.1</v>
      </c>
      <c r="G42">
        <f>VLOOKUP($E42,BOFEK_CLUSTERS!$A$2:$AM$313,39,0)</f>
        <v>0.25</v>
      </c>
      <c r="H42">
        <f t="shared" si="1"/>
        <v>0</v>
      </c>
      <c r="I42">
        <f>VLOOKUP($E42,BOFEK_CLUSTERS!$A$2:$AN$313,40,0)</f>
        <v>0</v>
      </c>
      <c r="J42">
        <v>1.2</v>
      </c>
      <c r="K42" s="1">
        <f>VLOOKUP($E42,BOFEK_CLUSTERS!$A$2:$AP$313,42,0)</f>
        <v>0</v>
      </c>
    </row>
    <row r="43" spans="1:11" x14ac:dyDescent="0.2">
      <c r="A43">
        <v>42</v>
      </c>
      <c r="B43" t="s">
        <v>93</v>
      </c>
      <c r="C43" t="str">
        <f t="shared" si="0"/>
        <v>onbekend</v>
      </c>
      <c r="D43" t="s">
        <v>94</v>
      </c>
      <c r="E43">
        <v>999</v>
      </c>
      <c r="F43">
        <f>VLOOKUP($E43,BOFEK_CLUSTERS!$A$2:$AM$313,38,0)</f>
        <v>0.1</v>
      </c>
      <c r="G43">
        <f>VLOOKUP($E43,BOFEK_CLUSTERS!$A$2:$AM$313,39,0)</f>
        <v>0.25</v>
      </c>
      <c r="H43">
        <f t="shared" si="1"/>
        <v>0</v>
      </c>
      <c r="I43">
        <f>VLOOKUP($E43,BOFEK_CLUSTERS!$A$2:$AN$313,40,0)</f>
        <v>0</v>
      </c>
      <c r="J43">
        <v>1.2</v>
      </c>
      <c r="K43" s="1">
        <f>VLOOKUP($E43,BOFEK_CLUSTERS!$A$2:$AP$313,42,0)</f>
        <v>0</v>
      </c>
    </row>
    <row r="44" spans="1:11" x14ac:dyDescent="0.2">
      <c r="A44">
        <v>43</v>
      </c>
      <c r="B44" t="s">
        <v>95</v>
      </c>
      <c r="C44" t="str">
        <f t="shared" si="0"/>
        <v>onbekend</v>
      </c>
      <c r="D44" t="s">
        <v>96</v>
      </c>
      <c r="E44">
        <v>999</v>
      </c>
      <c r="F44">
        <f>VLOOKUP($E44,BOFEK_CLUSTERS!$A$2:$AM$313,38,0)</f>
        <v>0.1</v>
      </c>
      <c r="G44">
        <f>VLOOKUP($E44,BOFEK_CLUSTERS!$A$2:$AM$313,39,0)</f>
        <v>0.25</v>
      </c>
      <c r="H44">
        <f t="shared" si="1"/>
        <v>0</v>
      </c>
      <c r="I44">
        <f>VLOOKUP($E44,BOFEK_CLUSTERS!$A$2:$AN$313,40,0)</f>
        <v>0</v>
      </c>
      <c r="J44">
        <v>1.2</v>
      </c>
      <c r="K44" s="1">
        <f>VLOOKUP($E44,BOFEK_CLUSTERS!$A$2:$AP$313,42,0)</f>
        <v>0</v>
      </c>
    </row>
    <row r="45" spans="1:11" x14ac:dyDescent="0.2">
      <c r="A45">
        <v>44</v>
      </c>
      <c r="B45" t="s">
        <v>97</v>
      </c>
      <c r="C45" t="str">
        <f t="shared" si="0"/>
        <v>onbekend</v>
      </c>
      <c r="E45">
        <v>999</v>
      </c>
      <c r="F45">
        <f>VLOOKUP($E45,BOFEK_CLUSTERS!$A$2:$AM$313,38,0)</f>
        <v>0.1</v>
      </c>
      <c r="G45">
        <f>VLOOKUP($E45,BOFEK_CLUSTERS!$A$2:$AM$313,39,0)</f>
        <v>0.25</v>
      </c>
      <c r="H45">
        <f t="shared" si="1"/>
        <v>0</v>
      </c>
      <c r="I45">
        <f>VLOOKUP($E45,BOFEK_CLUSTERS!$A$2:$AN$313,40,0)</f>
        <v>0</v>
      </c>
      <c r="J45">
        <v>1.2</v>
      </c>
      <c r="K45" s="1">
        <f>VLOOKUP($E45,BOFEK_CLUSTERS!$A$2:$AP$313,42,0)</f>
        <v>0</v>
      </c>
    </row>
    <row r="46" spans="1:11" x14ac:dyDescent="0.2">
      <c r="A46">
        <v>45</v>
      </c>
      <c r="B46" t="s">
        <v>98</v>
      </c>
      <c r="C46" t="str">
        <f t="shared" si="0"/>
        <v>onbekend</v>
      </c>
      <c r="D46" t="s">
        <v>99</v>
      </c>
      <c r="E46">
        <v>999</v>
      </c>
      <c r="F46">
        <f>VLOOKUP($E46,BOFEK_CLUSTERS!$A$2:$AM$313,38,0)</f>
        <v>0.1</v>
      </c>
      <c r="G46">
        <f>VLOOKUP($E46,BOFEK_CLUSTERS!$A$2:$AM$313,39,0)</f>
        <v>0.25</v>
      </c>
      <c r="H46">
        <f t="shared" si="1"/>
        <v>0</v>
      </c>
      <c r="I46">
        <f>VLOOKUP($E46,BOFEK_CLUSTERS!$A$2:$AN$313,40,0)</f>
        <v>0</v>
      </c>
      <c r="J46">
        <v>1.2</v>
      </c>
      <c r="K46" s="1">
        <f>VLOOKUP($E46,BOFEK_CLUSTERS!$A$2:$AP$313,42,0)</f>
        <v>0</v>
      </c>
    </row>
    <row r="47" spans="1:11" x14ac:dyDescent="0.2">
      <c r="A47">
        <v>46</v>
      </c>
      <c r="B47" t="s">
        <v>100</v>
      </c>
      <c r="C47" t="str">
        <f t="shared" si="0"/>
        <v>onbekend</v>
      </c>
      <c r="D47" t="s">
        <v>101</v>
      </c>
      <c r="E47">
        <v>999</v>
      </c>
      <c r="F47">
        <f>VLOOKUP($E47,BOFEK_CLUSTERS!$A$2:$AM$313,38,0)</f>
        <v>0.1</v>
      </c>
      <c r="G47">
        <f>VLOOKUP($E47,BOFEK_CLUSTERS!$A$2:$AM$313,39,0)</f>
        <v>0.25</v>
      </c>
      <c r="H47">
        <f t="shared" si="1"/>
        <v>0</v>
      </c>
      <c r="I47">
        <f>VLOOKUP($E47,BOFEK_CLUSTERS!$A$2:$AN$313,40,0)</f>
        <v>0</v>
      </c>
      <c r="J47">
        <v>1.2</v>
      </c>
      <c r="K47" s="1">
        <f>VLOOKUP($E47,BOFEK_CLUSTERS!$A$2:$AP$313,42,0)</f>
        <v>0</v>
      </c>
    </row>
    <row r="48" spans="1:11" x14ac:dyDescent="0.2">
      <c r="A48">
        <v>47</v>
      </c>
      <c r="B48" t="s">
        <v>102</v>
      </c>
      <c r="C48" t="str">
        <f t="shared" si="0"/>
        <v>onbekend</v>
      </c>
      <c r="D48" t="s">
        <v>103</v>
      </c>
      <c r="E48">
        <v>999</v>
      </c>
      <c r="F48">
        <f>VLOOKUP($E48,BOFEK_CLUSTERS!$A$2:$AM$313,38,0)</f>
        <v>0.1</v>
      </c>
      <c r="G48">
        <f>VLOOKUP($E48,BOFEK_CLUSTERS!$A$2:$AM$313,39,0)</f>
        <v>0.25</v>
      </c>
      <c r="H48">
        <f t="shared" si="1"/>
        <v>0</v>
      </c>
      <c r="I48">
        <f>VLOOKUP($E48,BOFEK_CLUSTERS!$A$2:$AN$313,40,0)</f>
        <v>0</v>
      </c>
      <c r="J48">
        <v>1.2</v>
      </c>
      <c r="K48" s="1">
        <f>VLOOKUP($E48,BOFEK_CLUSTERS!$A$2:$AP$313,42,0)</f>
        <v>0</v>
      </c>
    </row>
    <row r="49" spans="1:11" x14ac:dyDescent="0.2">
      <c r="A49">
        <v>48</v>
      </c>
      <c r="B49" t="s">
        <v>104</v>
      </c>
      <c r="C49" t="str">
        <f t="shared" si="0"/>
        <v>onbekend</v>
      </c>
      <c r="D49" t="s">
        <v>105</v>
      </c>
      <c r="E49">
        <v>999</v>
      </c>
      <c r="F49">
        <f>VLOOKUP($E49,BOFEK_CLUSTERS!$A$2:$AM$313,38,0)</f>
        <v>0.1</v>
      </c>
      <c r="G49">
        <f>VLOOKUP($E49,BOFEK_CLUSTERS!$A$2:$AM$313,39,0)</f>
        <v>0.25</v>
      </c>
      <c r="H49">
        <f t="shared" si="1"/>
        <v>0</v>
      </c>
      <c r="I49">
        <f>VLOOKUP($E49,BOFEK_CLUSTERS!$A$2:$AN$313,40,0)</f>
        <v>0</v>
      </c>
      <c r="J49">
        <v>1.2</v>
      </c>
      <c r="K49" s="1">
        <f>VLOOKUP($E49,BOFEK_CLUSTERS!$A$2:$AP$313,42,0)</f>
        <v>0</v>
      </c>
    </row>
    <row r="50" spans="1:11" x14ac:dyDescent="0.2">
      <c r="A50">
        <v>49</v>
      </c>
      <c r="B50" t="s">
        <v>106</v>
      </c>
      <c r="C50" t="str">
        <f t="shared" si="0"/>
        <v>onbekend</v>
      </c>
      <c r="D50" t="s">
        <v>107</v>
      </c>
      <c r="E50">
        <v>999</v>
      </c>
      <c r="F50">
        <f>VLOOKUP($E50,BOFEK_CLUSTERS!$A$2:$AM$313,38,0)</f>
        <v>0.1</v>
      </c>
      <c r="G50">
        <f>VLOOKUP($E50,BOFEK_CLUSTERS!$A$2:$AM$313,39,0)</f>
        <v>0.25</v>
      </c>
      <c r="H50">
        <f t="shared" si="1"/>
        <v>0</v>
      </c>
      <c r="I50">
        <f>VLOOKUP($E50,BOFEK_CLUSTERS!$A$2:$AN$313,40,0)</f>
        <v>0</v>
      </c>
      <c r="J50">
        <v>1.2</v>
      </c>
      <c r="K50" s="1">
        <f>VLOOKUP($E50,BOFEK_CLUSTERS!$A$2:$AP$313,42,0)</f>
        <v>0</v>
      </c>
    </row>
    <row r="51" spans="1:11" x14ac:dyDescent="0.2">
      <c r="A51">
        <v>50</v>
      </c>
      <c r="B51" t="s">
        <v>108</v>
      </c>
      <c r="C51" t="str">
        <f t="shared" si="0"/>
        <v>onbekend</v>
      </c>
      <c r="E51">
        <v>999</v>
      </c>
      <c r="F51">
        <f>VLOOKUP($E51,BOFEK_CLUSTERS!$A$2:$AM$313,38,0)</f>
        <v>0.1</v>
      </c>
      <c r="G51">
        <f>VLOOKUP($E51,BOFEK_CLUSTERS!$A$2:$AM$313,39,0)</f>
        <v>0.25</v>
      </c>
      <c r="H51">
        <f t="shared" si="1"/>
        <v>0</v>
      </c>
      <c r="I51">
        <f>VLOOKUP($E51,BOFEK_CLUSTERS!$A$2:$AN$313,40,0)</f>
        <v>0</v>
      </c>
      <c r="J51">
        <v>1.2</v>
      </c>
      <c r="K51" s="1">
        <f>VLOOKUP($E51,BOFEK_CLUSTERS!$A$2:$AP$313,42,0)</f>
        <v>0</v>
      </c>
    </row>
    <row r="52" spans="1:11" x14ac:dyDescent="0.2">
      <c r="A52">
        <v>51</v>
      </c>
      <c r="B52" t="s">
        <v>109</v>
      </c>
      <c r="C52" t="str">
        <f t="shared" si="0"/>
        <v>water</v>
      </c>
      <c r="D52" t="s">
        <v>110</v>
      </c>
      <c r="E52">
        <v>998</v>
      </c>
      <c r="F52">
        <f>VLOOKUP($E52,BOFEK_CLUSTERS!$A$2:$AM$313,38,0)</f>
        <v>0</v>
      </c>
      <c r="G52">
        <f>VLOOKUP($E52,BOFEK_CLUSTERS!$A$2:$AM$313,39,0)</f>
        <v>0</v>
      </c>
      <c r="H52">
        <f t="shared" si="1"/>
        <v>0</v>
      </c>
      <c r="I52">
        <f>VLOOKUP($E52,BOFEK_CLUSTERS!$A$2:$AN$313,40,0)</f>
        <v>0</v>
      </c>
      <c r="J52">
        <v>1.2</v>
      </c>
      <c r="K52" s="1">
        <f>VLOOKUP($E52,BOFEK_CLUSTERS!$A$2:$AP$313,42,0)</f>
        <v>0</v>
      </c>
    </row>
    <row r="53" spans="1:11" x14ac:dyDescent="0.2">
      <c r="A53">
        <v>52</v>
      </c>
      <c r="B53" t="s">
        <v>111</v>
      </c>
      <c r="C53" t="str">
        <f t="shared" si="0"/>
        <v>onbekend</v>
      </c>
      <c r="D53" t="s">
        <v>112</v>
      </c>
      <c r="E53">
        <v>999</v>
      </c>
      <c r="F53">
        <f>VLOOKUP($E53,BOFEK_CLUSTERS!$A$2:$AM$313,38,0)</f>
        <v>0.1</v>
      </c>
      <c r="G53">
        <f>VLOOKUP($E53,BOFEK_CLUSTERS!$A$2:$AM$313,39,0)</f>
        <v>0.25</v>
      </c>
      <c r="H53">
        <f t="shared" si="1"/>
        <v>0</v>
      </c>
      <c r="I53">
        <f>VLOOKUP($E53,BOFEK_CLUSTERS!$A$2:$AN$313,40,0)</f>
        <v>0</v>
      </c>
      <c r="J53">
        <v>1.2</v>
      </c>
      <c r="K53" s="1">
        <f>VLOOKUP($E53,BOFEK_CLUSTERS!$A$2:$AP$313,42,0)</f>
        <v>0</v>
      </c>
    </row>
    <row r="54" spans="1:11" x14ac:dyDescent="0.2">
      <c r="A54">
        <v>53</v>
      </c>
      <c r="B54" t="s">
        <v>113</v>
      </c>
      <c r="C54" t="str">
        <f t="shared" si="0"/>
        <v>klei</v>
      </c>
      <c r="D54" t="s">
        <v>114</v>
      </c>
      <c r="E54">
        <v>408</v>
      </c>
      <c r="F54">
        <f>VLOOKUP($E54,BOFEK_CLUSTERS!$A$2:$AM$313,38,0)</f>
        <v>0.35</v>
      </c>
      <c r="G54">
        <f>VLOOKUP($E54,BOFEK_CLUSTERS!$A$2:$AM$313,39,0)</f>
        <v>0.38</v>
      </c>
      <c r="H54">
        <f t="shared" si="1"/>
        <v>0</v>
      </c>
      <c r="I54">
        <f>VLOOKUP($E54,BOFEK_CLUSTERS!$A$2:$AN$313,40,0)</f>
        <v>0.01</v>
      </c>
      <c r="J54">
        <v>1.2</v>
      </c>
      <c r="K54" s="1">
        <f>VLOOKUP($E54,BOFEK_CLUSTERS!$A$2:$AP$313,42,0)</f>
        <v>0</v>
      </c>
    </row>
    <row r="55" spans="1:11" x14ac:dyDescent="0.2">
      <c r="A55">
        <v>54</v>
      </c>
      <c r="B55" t="s">
        <v>115</v>
      </c>
      <c r="C55" t="str">
        <f t="shared" si="0"/>
        <v>zand</v>
      </c>
      <c r="D55" t="s">
        <v>116</v>
      </c>
      <c r="E55">
        <v>316</v>
      </c>
      <c r="F55">
        <f>VLOOKUP($E55,BOFEK_CLUSTERS!$A$2:$AM$313,38,0)</f>
        <v>0.42</v>
      </c>
      <c r="G55">
        <f>VLOOKUP($E55,BOFEK_CLUSTERS!$A$2:$AM$313,39,0)</f>
        <v>0.38</v>
      </c>
      <c r="H55">
        <f t="shared" si="1"/>
        <v>0</v>
      </c>
      <c r="I55">
        <f>VLOOKUP($E55,BOFEK_CLUSTERS!$A$2:$AN$313,40,0)</f>
        <v>0.02</v>
      </c>
      <c r="J55">
        <v>1.2</v>
      </c>
      <c r="K55" s="1">
        <f>VLOOKUP($E55,BOFEK_CLUSTERS!$A$2:$AP$313,42,0)</f>
        <v>0</v>
      </c>
    </row>
    <row r="56" spans="1:11" x14ac:dyDescent="0.2">
      <c r="A56">
        <v>55</v>
      </c>
      <c r="B56" t="s">
        <v>117</v>
      </c>
      <c r="C56" t="str">
        <f t="shared" si="0"/>
        <v>zand</v>
      </c>
      <c r="D56" t="s">
        <v>118</v>
      </c>
      <c r="E56">
        <v>316</v>
      </c>
      <c r="F56">
        <f>VLOOKUP($E56,BOFEK_CLUSTERS!$A$2:$AM$313,38,0)</f>
        <v>0.42</v>
      </c>
      <c r="G56">
        <f>VLOOKUP($E56,BOFEK_CLUSTERS!$A$2:$AM$313,39,0)</f>
        <v>0.38</v>
      </c>
      <c r="H56">
        <f t="shared" si="1"/>
        <v>0</v>
      </c>
      <c r="I56">
        <f>VLOOKUP($E56,BOFEK_CLUSTERS!$A$2:$AN$313,40,0)</f>
        <v>0.02</v>
      </c>
      <c r="J56">
        <v>1.2</v>
      </c>
      <c r="K56" s="1">
        <f>VLOOKUP($E56,BOFEK_CLUSTERS!$A$2:$AP$313,42,0)</f>
        <v>0</v>
      </c>
    </row>
    <row r="57" spans="1:11" x14ac:dyDescent="0.2">
      <c r="A57">
        <v>56</v>
      </c>
      <c r="B57" t="s">
        <v>119</v>
      </c>
      <c r="C57" t="str">
        <f t="shared" si="0"/>
        <v>klei</v>
      </c>
      <c r="D57" t="s">
        <v>120</v>
      </c>
      <c r="E57">
        <v>404</v>
      </c>
      <c r="F57">
        <f>VLOOKUP($E57,BOFEK_CLUSTERS!$A$2:$AM$313,38,0)</f>
        <v>0.37</v>
      </c>
      <c r="G57">
        <f>VLOOKUP($E57,BOFEK_CLUSTERS!$A$2:$AM$313,39,0)</f>
        <v>0.73</v>
      </c>
      <c r="H57">
        <f t="shared" si="1"/>
        <v>0</v>
      </c>
      <c r="I57">
        <f>VLOOKUP($E57,BOFEK_CLUSTERS!$A$2:$AN$313,40,0)</f>
        <v>0.35</v>
      </c>
      <c r="J57">
        <v>1.2</v>
      </c>
      <c r="K57" s="1">
        <f>VLOOKUP($E57,BOFEK_CLUSTERS!$A$2:$AP$313,42,0)</f>
        <v>0</v>
      </c>
    </row>
    <row r="58" spans="1:11" x14ac:dyDescent="0.2">
      <c r="A58">
        <v>57</v>
      </c>
      <c r="B58" t="s">
        <v>121</v>
      </c>
      <c r="C58" t="str">
        <f t="shared" si="0"/>
        <v>klei</v>
      </c>
      <c r="D58" t="s">
        <v>122</v>
      </c>
      <c r="E58">
        <v>416</v>
      </c>
      <c r="F58">
        <f>VLOOKUP($E58,BOFEK_CLUSTERS!$A$2:$AM$313,38,0)</f>
        <v>0.25</v>
      </c>
      <c r="G58">
        <f>VLOOKUP($E58,BOFEK_CLUSTERS!$A$2:$AM$313,39,0)</f>
        <v>0.41</v>
      </c>
      <c r="H58">
        <f t="shared" si="1"/>
        <v>0</v>
      </c>
      <c r="I58">
        <f>VLOOKUP($E58,BOFEK_CLUSTERS!$A$2:$AN$313,40,0)</f>
        <v>0.01</v>
      </c>
      <c r="J58">
        <v>1.2</v>
      </c>
      <c r="K58" s="1">
        <f>VLOOKUP($E58,BOFEK_CLUSTERS!$A$2:$AP$313,42,0)</f>
        <v>0</v>
      </c>
    </row>
    <row r="59" spans="1:11" x14ac:dyDescent="0.2">
      <c r="A59">
        <v>58</v>
      </c>
      <c r="B59" t="s">
        <v>123</v>
      </c>
      <c r="C59" t="str">
        <f t="shared" si="0"/>
        <v>klei</v>
      </c>
      <c r="D59" t="s">
        <v>124</v>
      </c>
      <c r="E59">
        <v>418</v>
      </c>
      <c r="F59">
        <f>VLOOKUP($E59,BOFEK_CLUSTERS!$A$2:$AM$313,38,0)</f>
        <v>0.06</v>
      </c>
      <c r="G59">
        <f>VLOOKUP($E59,BOFEK_CLUSTERS!$A$2:$AM$313,39,0)</f>
        <v>0.42</v>
      </c>
      <c r="H59">
        <f t="shared" si="1"/>
        <v>0</v>
      </c>
      <c r="I59">
        <f>VLOOKUP($E59,BOFEK_CLUSTERS!$A$2:$AN$313,40,0)</f>
        <v>0.01</v>
      </c>
      <c r="J59">
        <v>1.2</v>
      </c>
      <c r="K59" s="1">
        <f>VLOOKUP($E59,BOFEK_CLUSTERS!$A$2:$AP$313,42,0)</f>
        <v>0</v>
      </c>
    </row>
    <row r="60" spans="1:11" x14ac:dyDescent="0.2">
      <c r="A60">
        <v>59</v>
      </c>
      <c r="B60" t="s">
        <v>125</v>
      </c>
      <c r="C60" t="str">
        <f t="shared" si="0"/>
        <v>klei</v>
      </c>
      <c r="D60" t="s">
        <v>126</v>
      </c>
      <c r="E60">
        <v>412</v>
      </c>
      <c r="F60">
        <f>VLOOKUP($E60,BOFEK_CLUSTERS!$A$2:$AM$313,38,0)</f>
        <v>0.47</v>
      </c>
      <c r="G60">
        <f>VLOOKUP($E60,BOFEK_CLUSTERS!$A$2:$AM$313,39,0)</f>
        <v>0.39</v>
      </c>
      <c r="H60">
        <f t="shared" si="1"/>
        <v>0</v>
      </c>
      <c r="I60">
        <f>VLOOKUP($E60,BOFEK_CLUSTERS!$A$2:$AN$313,40,0)</f>
        <v>0.01</v>
      </c>
      <c r="J60">
        <v>1.2</v>
      </c>
      <c r="K60" s="1">
        <f>VLOOKUP($E60,BOFEK_CLUSTERS!$A$2:$AP$313,42,0)</f>
        <v>0</v>
      </c>
    </row>
    <row r="61" spans="1:11" x14ac:dyDescent="0.2">
      <c r="A61">
        <v>60</v>
      </c>
      <c r="B61" t="s">
        <v>127</v>
      </c>
      <c r="C61" t="str">
        <f t="shared" si="0"/>
        <v>klei</v>
      </c>
      <c r="D61" t="s">
        <v>128</v>
      </c>
      <c r="E61">
        <v>416</v>
      </c>
      <c r="F61">
        <f>VLOOKUP($E61,BOFEK_CLUSTERS!$A$2:$AM$313,38,0)</f>
        <v>0.25</v>
      </c>
      <c r="G61">
        <f>VLOOKUP($E61,BOFEK_CLUSTERS!$A$2:$AM$313,39,0)</f>
        <v>0.41</v>
      </c>
      <c r="H61">
        <f t="shared" si="1"/>
        <v>0</v>
      </c>
      <c r="I61">
        <f>VLOOKUP($E61,BOFEK_CLUSTERS!$A$2:$AN$313,40,0)</f>
        <v>0.01</v>
      </c>
      <c r="J61">
        <v>1.2</v>
      </c>
      <c r="K61" s="1">
        <f>VLOOKUP($E61,BOFEK_CLUSTERS!$A$2:$AP$313,42,0)</f>
        <v>0</v>
      </c>
    </row>
    <row r="62" spans="1:11" x14ac:dyDescent="0.2">
      <c r="A62">
        <v>61</v>
      </c>
      <c r="B62" t="s">
        <v>129</v>
      </c>
      <c r="C62" t="str">
        <f t="shared" si="0"/>
        <v>klei</v>
      </c>
      <c r="D62" t="s">
        <v>130</v>
      </c>
      <c r="E62">
        <v>416</v>
      </c>
      <c r="F62">
        <f>VLOOKUP($E62,BOFEK_CLUSTERS!$A$2:$AM$313,38,0)</f>
        <v>0.25</v>
      </c>
      <c r="G62">
        <f>VLOOKUP($E62,BOFEK_CLUSTERS!$A$2:$AM$313,39,0)</f>
        <v>0.41</v>
      </c>
      <c r="H62">
        <f t="shared" si="1"/>
        <v>0</v>
      </c>
      <c r="I62">
        <f>VLOOKUP($E62,BOFEK_CLUSTERS!$A$2:$AN$313,40,0)</f>
        <v>0.01</v>
      </c>
      <c r="J62">
        <v>1.2</v>
      </c>
      <c r="K62" s="1">
        <f>VLOOKUP($E62,BOFEK_CLUSTERS!$A$2:$AP$313,42,0)</f>
        <v>0</v>
      </c>
    </row>
    <row r="63" spans="1:11" x14ac:dyDescent="0.2">
      <c r="A63">
        <v>62</v>
      </c>
      <c r="B63" t="s">
        <v>131</v>
      </c>
      <c r="C63" t="str">
        <f t="shared" si="0"/>
        <v>leem</v>
      </c>
      <c r="D63" t="s">
        <v>132</v>
      </c>
      <c r="E63">
        <v>507</v>
      </c>
      <c r="F63">
        <f>VLOOKUP($E63,BOFEK_CLUSTERS!$A$2:$AM$313,38,0)</f>
        <v>0.04</v>
      </c>
      <c r="G63">
        <f>VLOOKUP($E63,BOFEK_CLUSTERS!$A$2:$AM$313,39,0)</f>
        <v>0.43</v>
      </c>
      <c r="H63">
        <f t="shared" si="1"/>
        <v>0</v>
      </c>
      <c r="I63">
        <f>VLOOKUP($E63,BOFEK_CLUSTERS!$A$2:$AN$313,40,0)</f>
        <v>0.01</v>
      </c>
      <c r="J63">
        <v>1.2</v>
      </c>
      <c r="K63" s="1">
        <f>VLOOKUP($E63,BOFEK_CLUSTERS!$A$2:$AP$313,42,0)</f>
        <v>0</v>
      </c>
    </row>
    <row r="64" spans="1:11" x14ac:dyDescent="0.2">
      <c r="A64">
        <v>63</v>
      </c>
      <c r="B64" t="s">
        <v>133</v>
      </c>
      <c r="C64" t="str">
        <f t="shared" si="0"/>
        <v>klei</v>
      </c>
      <c r="D64" t="s">
        <v>134</v>
      </c>
      <c r="E64">
        <v>411</v>
      </c>
      <c r="F64">
        <f>VLOOKUP($E64,BOFEK_CLUSTERS!$A$2:$AM$313,38,0)</f>
        <v>0.08</v>
      </c>
      <c r="G64">
        <f>VLOOKUP($E64,BOFEK_CLUSTERS!$A$2:$AM$313,39,0)</f>
        <v>0.41</v>
      </c>
      <c r="H64">
        <f t="shared" si="1"/>
        <v>0</v>
      </c>
      <c r="I64">
        <f>VLOOKUP($E64,BOFEK_CLUSTERS!$A$2:$AN$313,40,0)</f>
        <v>0.01</v>
      </c>
      <c r="J64">
        <v>1.2</v>
      </c>
      <c r="K64" s="1">
        <f>VLOOKUP($E64,BOFEK_CLUSTERS!$A$2:$AP$313,42,0)</f>
        <v>0</v>
      </c>
    </row>
    <row r="65" spans="1:11" x14ac:dyDescent="0.2">
      <c r="A65">
        <v>64</v>
      </c>
      <c r="B65" t="s">
        <v>135</v>
      </c>
      <c r="C65" t="str">
        <f t="shared" si="0"/>
        <v>klei</v>
      </c>
      <c r="D65" t="s">
        <v>136</v>
      </c>
      <c r="E65">
        <v>414</v>
      </c>
      <c r="F65">
        <f>VLOOKUP($E65,BOFEK_CLUSTERS!$A$2:$AM$313,38,0)</f>
        <v>0.37</v>
      </c>
      <c r="G65">
        <f>VLOOKUP($E65,BOFEK_CLUSTERS!$A$2:$AM$313,39,0)</f>
        <v>0.49</v>
      </c>
      <c r="H65">
        <f t="shared" si="1"/>
        <v>0</v>
      </c>
      <c r="I65">
        <f>VLOOKUP($E65,BOFEK_CLUSTERS!$A$2:$AN$313,40,0)</f>
        <v>0.02</v>
      </c>
      <c r="J65">
        <v>1.2</v>
      </c>
      <c r="K65" s="1">
        <f>VLOOKUP($E65,BOFEK_CLUSTERS!$A$2:$AP$313,42,0)</f>
        <v>0</v>
      </c>
    </row>
    <row r="66" spans="1:11" x14ac:dyDescent="0.2">
      <c r="A66">
        <v>65</v>
      </c>
      <c r="B66" t="s">
        <v>137</v>
      </c>
      <c r="C66" t="str">
        <f t="shared" ref="C66:C129" si="2">IF(E66=999,"onbekend",IF(E66=998,"water",IF(E66&lt;207,"veen",IF(E66&lt;328,"zand",IF(E66&lt;423,"klei","leem")))))</f>
        <v>leem</v>
      </c>
      <c r="D66" t="s">
        <v>138</v>
      </c>
      <c r="E66">
        <v>501</v>
      </c>
      <c r="F66">
        <f>VLOOKUP($E66,BOFEK_CLUSTERS!$A$2:$AM$313,38,0)</f>
        <v>7.0000000000000007E-2</v>
      </c>
      <c r="G66">
        <f>VLOOKUP($E66,BOFEK_CLUSTERS!$A$2:$AM$313,39,0)</f>
        <v>0.47</v>
      </c>
      <c r="H66">
        <f t="shared" ref="H66:H129" si="3">IF(C66="veen",1,0)</f>
        <v>0</v>
      </c>
      <c r="I66">
        <f>VLOOKUP($E66,BOFEK_CLUSTERS!$A$2:$AN$313,40,0)</f>
        <v>0.01</v>
      </c>
      <c r="J66">
        <v>1.2</v>
      </c>
      <c r="K66" s="1">
        <f>VLOOKUP($E66,BOFEK_CLUSTERS!$A$2:$AP$313,42,0)</f>
        <v>0</v>
      </c>
    </row>
    <row r="67" spans="1:11" x14ac:dyDescent="0.2">
      <c r="A67">
        <v>66</v>
      </c>
      <c r="B67" t="s">
        <v>139</v>
      </c>
      <c r="C67" t="str">
        <f t="shared" si="2"/>
        <v>klei</v>
      </c>
      <c r="D67" t="s">
        <v>140</v>
      </c>
      <c r="E67">
        <v>401</v>
      </c>
      <c r="F67">
        <f>VLOOKUP($E67,BOFEK_CLUSTERS!$A$2:$AM$313,38,0)</f>
        <v>0.42</v>
      </c>
      <c r="G67">
        <f>VLOOKUP($E67,BOFEK_CLUSTERS!$A$2:$AM$313,39,0)</f>
        <v>0.42</v>
      </c>
      <c r="H67">
        <f t="shared" si="3"/>
        <v>0</v>
      </c>
      <c r="I67">
        <f>VLOOKUP($E67,BOFEK_CLUSTERS!$A$2:$AN$313,40,0)</f>
        <v>0.04</v>
      </c>
      <c r="J67">
        <v>1.2</v>
      </c>
      <c r="K67" s="1">
        <f>VLOOKUP($E67,BOFEK_CLUSTERS!$A$2:$AP$313,42,0)</f>
        <v>0</v>
      </c>
    </row>
    <row r="68" spans="1:11" x14ac:dyDescent="0.2">
      <c r="A68">
        <v>67</v>
      </c>
      <c r="B68" t="s">
        <v>141</v>
      </c>
      <c r="C68" t="str">
        <f t="shared" si="2"/>
        <v>klei</v>
      </c>
      <c r="D68" t="s">
        <v>142</v>
      </c>
      <c r="E68">
        <v>401</v>
      </c>
      <c r="F68">
        <f>VLOOKUP($E68,BOFEK_CLUSTERS!$A$2:$AM$313,38,0)</f>
        <v>0.42</v>
      </c>
      <c r="G68">
        <f>VLOOKUP($E68,BOFEK_CLUSTERS!$A$2:$AM$313,39,0)</f>
        <v>0.42</v>
      </c>
      <c r="H68">
        <f t="shared" si="3"/>
        <v>0</v>
      </c>
      <c r="I68">
        <f>VLOOKUP($E68,BOFEK_CLUSTERS!$A$2:$AN$313,40,0)</f>
        <v>0.04</v>
      </c>
      <c r="J68">
        <v>1.2</v>
      </c>
      <c r="K68" s="1">
        <f>VLOOKUP($E68,BOFEK_CLUSTERS!$A$2:$AP$313,42,0)</f>
        <v>0</v>
      </c>
    </row>
    <row r="69" spans="1:11" x14ac:dyDescent="0.2">
      <c r="A69">
        <v>68</v>
      </c>
      <c r="B69" t="s">
        <v>143</v>
      </c>
      <c r="C69" t="str">
        <f t="shared" si="2"/>
        <v>klei</v>
      </c>
      <c r="D69" t="s">
        <v>144</v>
      </c>
      <c r="E69">
        <v>421</v>
      </c>
      <c r="F69">
        <f>VLOOKUP($E69,BOFEK_CLUSTERS!$A$2:$AM$313,38,0)</f>
        <v>0.36</v>
      </c>
      <c r="G69">
        <f>VLOOKUP($E69,BOFEK_CLUSTERS!$A$2:$AM$313,39,0)</f>
        <v>0.42</v>
      </c>
      <c r="H69">
        <f t="shared" si="3"/>
        <v>0</v>
      </c>
      <c r="I69">
        <f>VLOOKUP($E69,BOFEK_CLUSTERS!$A$2:$AN$313,40,0)</f>
        <v>0.01</v>
      </c>
      <c r="J69">
        <v>1.2</v>
      </c>
      <c r="K69" s="1">
        <f>VLOOKUP($E69,BOFEK_CLUSTERS!$A$2:$AP$313,42,0)</f>
        <v>0</v>
      </c>
    </row>
    <row r="70" spans="1:11" x14ac:dyDescent="0.2">
      <c r="A70">
        <v>69</v>
      </c>
      <c r="B70" t="s">
        <v>145</v>
      </c>
      <c r="C70" t="str">
        <f t="shared" si="2"/>
        <v>klei</v>
      </c>
      <c r="D70" t="s">
        <v>146</v>
      </c>
      <c r="E70">
        <v>415</v>
      </c>
      <c r="F70">
        <f>VLOOKUP($E70,BOFEK_CLUSTERS!$A$2:$AM$313,38,0)</f>
        <v>0.26</v>
      </c>
      <c r="G70">
        <f>VLOOKUP($E70,BOFEK_CLUSTERS!$A$2:$AM$313,39,0)</f>
        <v>0.46</v>
      </c>
      <c r="H70">
        <f t="shared" si="3"/>
        <v>0</v>
      </c>
      <c r="I70">
        <f>VLOOKUP($E70,BOFEK_CLUSTERS!$A$2:$AN$313,40,0)</f>
        <v>0.02</v>
      </c>
      <c r="J70">
        <v>1.2</v>
      </c>
      <c r="K70" s="1">
        <f>VLOOKUP($E70,BOFEK_CLUSTERS!$A$2:$AP$313,42,0)</f>
        <v>0</v>
      </c>
    </row>
    <row r="71" spans="1:11" x14ac:dyDescent="0.2">
      <c r="A71">
        <v>70</v>
      </c>
      <c r="B71" t="s">
        <v>147</v>
      </c>
      <c r="C71" t="str">
        <f t="shared" si="2"/>
        <v>klei</v>
      </c>
      <c r="D71" t="s">
        <v>148</v>
      </c>
      <c r="E71">
        <v>412</v>
      </c>
      <c r="F71">
        <f>VLOOKUP($E71,BOFEK_CLUSTERS!$A$2:$AM$313,38,0)</f>
        <v>0.47</v>
      </c>
      <c r="G71">
        <f>VLOOKUP($E71,BOFEK_CLUSTERS!$A$2:$AM$313,39,0)</f>
        <v>0.39</v>
      </c>
      <c r="H71">
        <f t="shared" si="3"/>
        <v>0</v>
      </c>
      <c r="I71">
        <f>VLOOKUP($E71,BOFEK_CLUSTERS!$A$2:$AN$313,40,0)</f>
        <v>0.01</v>
      </c>
      <c r="J71">
        <v>1.2</v>
      </c>
      <c r="K71" s="1">
        <f>VLOOKUP($E71,BOFEK_CLUSTERS!$A$2:$AP$313,42,0)</f>
        <v>0</v>
      </c>
    </row>
    <row r="72" spans="1:11" x14ac:dyDescent="0.2">
      <c r="A72">
        <v>71</v>
      </c>
      <c r="B72" t="s">
        <v>149</v>
      </c>
      <c r="C72" t="str">
        <f t="shared" si="2"/>
        <v>klei</v>
      </c>
      <c r="D72" t="s">
        <v>150</v>
      </c>
      <c r="E72">
        <v>412</v>
      </c>
      <c r="F72">
        <f>VLOOKUP($E72,BOFEK_CLUSTERS!$A$2:$AM$313,38,0)</f>
        <v>0.47</v>
      </c>
      <c r="G72">
        <f>VLOOKUP($E72,BOFEK_CLUSTERS!$A$2:$AM$313,39,0)</f>
        <v>0.39</v>
      </c>
      <c r="H72">
        <f t="shared" si="3"/>
        <v>0</v>
      </c>
      <c r="I72">
        <f>VLOOKUP($E72,BOFEK_CLUSTERS!$A$2:$AN$313,40,0)</f>
        <v>0.01</v>
      </c>
      <c r="J72">
        <v>1.2</v>
      </c>
      <c r="K72" s="1">
        <f>VLOOKUP($E72,BOFEK_CLUSTERS!$A$2:$AP$313,42,0)</f>
        <v>0</v>
      </c>
    </row>
    <row r="73" spans="1:11" x14ac:dyDescent="0.2">
      <c r="A73">
        <v>72</v>
      </c>
      <c r="B73" t="s">
        <v>151</v>
      </c>
      <c r="C73" t="str">
        <f t="shared" si="2"/>
        <v>klei</v>
      </c>
      <c r="D73" t="s">
        <v>152</v>
      </c>
      <c r="E73">
        <v>415</v>
      </c>
      <c r="F73">
        <f>VLOOKUP($E73,BOFEK_CLUSTERS!$A$2:$AM$313,38,0)</f>
        <v>0.26</v>
      </c>
      <c r="G73">
        <f>VLOOKUP($E73,BOFEK_CLUSTERS!$A$2:$AM$313,39,0)</f>
        <v>0.46</v>
      </c>
      <c r="H73">
        <f t="shared" si="3"/>
        <v>0</v>
      </c>
      <c r="I73">
        <f>VLOOKUP($E73,BOFEK_CLUSTERS!$A$2:$AN$313,40,0)</f>
        <v>0.02</v>
      </c>
      <c r="J73">
        <v>1.2</v>
      </c>
      <c r="K73" s="1">
        <f>VLOOKUP($E73,BOFEK_CLUSTERS!$A$2:$AP$313,42,0)</f>
        <v>0</v>
      </c>
    </row>
    <row r="74" spans="1:11" x14ac:dyDescent="0.2">
      <c r="A74">
        <v>73</v>
      </c>
      <c r="B74" t="s">
        <v>153</v>
      </c>
      <c r="C74" t="str">
        <f t="shared" si="2"/>
        <v>klei</v>
      </c>
      <c r="D74" t="s">
        <v>154</v>
      </c>
      <c r="E74">
        <v>412</v>
      </c>
      <c r="F74">
        <f>VLOOKUP($E74,BOFEK_CLUSTERS!$A$2:$AM$313,38,0)</f>
        <v>0.47</v>
      </c>
      <c r="G74">
        <f>VLOOKUP($E74,BOFEK_CLUSTERS!$A$2:$AM$313,39,0)</f>
        <v>0.39</v>
      </c>
      <c r="H74">
        <f t="shared" si="3"/>
        <v>0</v>
      </c>
      <c r="I74">
        <f>VLOOKUP($E74,BOFEK_CLUSTERS!$A$2:$AN$313,40,0)</f>
        <v>0.01</v>
      </c>
      <c r="J74">
        <v>1.2</v>
      </c>
      <c r="K74" s="1">
        <f>VLOOKUP($E74,BOFEK_CLUSTERS!$A$2:$AP$313,42,0)</f>
        <v>0</v>
      </c>
    </row>
    <row r="75" spans="1:11" x14ac:dyDescent="0.2">
      <c r="A75">
        <v>74</v>
      </c>
      <c r="B75" t="s">
        <v>155</v>
      </c>
      <c r="C75" t="str">
        <f t="shared" si="2"/>
        <v>klei</v>
      </c>
      <c r="D75" t="s">
        <v>156</v>
      </c>
      <c r="E75">
        <v>415</v>
      </c>
      <c r="F75">
        <f>VLOOKUP($E75,BOFEK_CLUSTERS!$A$2:$AM$313,38,0)</f>
        <v>0.26</v>
      </c>
      <c r="G75">
        <f>VLOOKUP($E75,BOFEK_CLUSTERS!$A$2:$AM$313,39,0)</f>
        <v>0.46</v>
      </c>
      <c r="H75">
        <f t="shared" si="3"/>
        <v>0</v>
      </c>
      <c r="I75">
        <f>VLOOKUP($E75,BOFEK_CLUSTERS!$A$2:$AN$313,40,0)</f>
        <v>0.02</v>
      </c>
      <c r="J75">
        <v>1.2</v>
      </c>
      <c r="K75" s="1">
        <f>VLOOKUP($E75,BOFEK_CLUSTERS!$A$2:$AP$313,42,0)</f>
        <v>0</v>
      </c>
    </row>
    <row r="76" spans="1:11" x14ac:dyDescent="0.2">
      <c r="A76">
        <v>75</v>
      </c>
      <c r="B76" t="s">
        <v>157</v>
      </c>
      <c r="C76" t="str">
        <f t="shared" si="2"/>
        <v>klei</v>
      </c>
      <c r="D76" t="s">
        <v>158</v>
      </c>
      <c r="E76">
        <v>421</v>
      </c>
      <c r="F76">
        <f>VLOOKUP($E76,BOFEK_CLUSTERS!$A$2:$AM$313,38,0)</f>
        <v>0.36</v>
      </c>
      <c r="G76">
        <f>VLOOKUP($E76,BOFEK_CLUSTERS!$A$2:$AM$313,39,0)</f>
        <v>0.42</v>
      </c>
      <c r="H76">
        <f t="shared" si="3"/>
        <v>0</v>
      </c>
      <c r="I76">
        <f>VLOOKUP($E76,BOFEK_CLUSTERS!$A$2:$AN$313,40,0)</f>
        <v>0.01</v>
      </c>
      <c r="J76">
        <v>1.2</v>
      </c>
      <c r="K76" s="1">
        <f>VLOOKUP($E76,BOFEK_CLUSTERS!$A$2:$AP$313,42,0)</f>
        <v>0</v>
      </c>
    </row>
    <row r="77" spans="1:11" x14ac:dyDescent="0.2">
      <c r="A77">
        <v>76</v>
      </c>
      <c r="B77" t="s">
        <v>159</v>
      </c>
      <c r="C77" t="str">
        <f t="shared" si="2"/>
        <v>klei</v>
      </c>
      <c r="D77" t="s">
        <v>160</v>
      </c>
      <c r="E77">
        <v>415</v>
      </c>
      <c r="F77">
        <f>VLOOKUP($E77,BOFEK_CLUSTERS!$A$2:$AM$313,38,0)</f>
        <v>0.26</v>
      </c>
      <c r="G77">
        <f>VLOOKUP($E77,BOFEK_CLUSTERS!$A$2:$AM$313,39,0)</f>
        <v>0.46</v>
      </c>
      <c r="H77">
        <f t="shared" si="3"/>
        <v>0</v>
      </c>
      <c r="I77">
        <f>VLOOKUP($E77,BOFEK_CLUSTERS!$A$2:$AN$313,40,0)</f>
        <v>0.02</v>
      </c>
      <c r="J77">
        <v>1.2</v>
      </c>
      <c r="K77" s="1">
        <f>VLOOKUP($E77,BOFEK_CLUSTERS!$A$2:$AP$313,42,0)</f>
        <v>0</v>
      </c>
    </row>
    <row r="78" spans="1:11" x14ac:dyDescent="0.2">
      <c r="A78">
        <v>77</v>
      </c>
      <c r="B78" t="s">
        <v>161</v>
      </c>
      <c r="C78" t="str">
        <f t="shared" si="2"/>
        <v>klei</v>
      </c>
      <c r="D78" t="s">
        <v>162</v>
      </c>
      <c r="E78">
        <v>405</v>
      </c>
      <c r="F78">
        <f>VLOOKUP($E78,BOFEK_CLUSTERS!$A$2:$AM$313,38,0)</f>
        <v>0.22</v>
      </c>
      <c r="G78">
        <f>VLOOKUP($E78,BOFEK_CLUSTERS!$A$2:$AM$313,39,0)</f>
        <v>0.73</v>
      </c>
      <c r="H78">
        <f t="shared" si="3"/>
        <v>0</v>
      </c>
      <c r="I78">
        <f>VLOOKUP($E78,BOFEK_CLUSTERS!$A$2:$AN$313,40,0)</f>
        <v>0.45</v>
      </c>
      <c r="J78">
        <v>1.2</v>
      </c>
      <c r="K78" s="1">
        <f>VLOOKUP($E78,BOFEK_CLUSTERS!$A$2:$AP$313,42,0)</f>
        <v>0</v>
      </c>
    </row>
    <row r="79" spans="1:11" x14ac:dyDescent="0.2">
      <c r="A79">
        <v>78</v>
      </c>
      <c r="B79" t="s">
        <v>163</v>
      </c>
      <c r="C79" t="str">
        <f t="shared" si="2"/>
        <v>klei</v>
      </c>
      <c r="D79" t="s">
        <v>164</v>
      </c>
      <c r="E79">
        <v>403</v>
      </c>
      <c r="F79">
        <f>VLOOKUP($E79,BOFEK_CLUSTERS!$A$2:$AM$313,38,0)</f>
        <v>0.09</v>
      </c>
      <c r="G79">
        <f>VLOOKUP($E79,BOFEK_CLUSTERS!$A$2:$AM$313,39,0)</f>
        <v>0.66</v>
      </c>
      <c r="H79">
        <f t="shared" si="3"/>
        <v>0</v>
      </c>
      <c r="I79">
        <f>VLOOKUP($E79,BOFEK_CLUSTERS!$A$2:$AN$313,40,0)</f>
        <v>0.38</v>
      </c>
      <c r="J79">
        <v>1.2</v>
      </c>
      <c r="K79" s="1">
        <f>VLOOKUP($E79,BOFEK_CLUSTERS!$A$2:$AP$313,42,0)</f>
        <v>0</v>
      </c>
    </row>
    <row r="80" spans="1:11" x14ac:dyDescent="0.2">
      <c r="A80">
        <v>79</v>
      </c>
      <c r="B80" t="s">
        <v>165</v>
      </c>
      <c r="C80" t="str">
        <f t="shared" si="2"/>
        <v>klei</v>
      </c>
      <c r="D80" t="s">
        <v>166</v>
      </c>
      <c r="E80">
        <v>402</v>
      </c>
      <c r="F80">
        <f>VLOOKUP($E80,BOFEK_CLUSTERS!$A$2:$AM$313,38,0)</f>
        <v>0.3</v>
      </c>
      <c r="G80">
        <f>VLOOKUP($E80,BOFEK_CLUSTERS!$A$2:$AM$313,39,0)</f>
        <v>0.65</v>
      </c>
      <c r="H80">
        <f t="shared" si="3"/>
        <v>0</v>
      </c>
      <c r="I80">
        <f>VLOOKUP($E80,BOFEK_CLUSTERS!$A$2:$AN$313,40,0)</f>
        <v>0.38</v>
      </c>
      <c r="J80">
        <v>1.2</v>
      </c>
      <c r="K80" s="1">
        <f>VLOOKUP($E80,BOFEK_CLUSTERS!$A$2:$AP$313,42,0)</f>
        <v>0</v>
      </c>
    </row>
    <row r="81" spans="1:11" x14ac:dyDescent="0.2">
      <c r="A81">
        <v>80</v>
      </c>
      <c r="B81" t="s">
        <v>167</v>
      </c>
      <c r="C81" t="str">
        <f t="shared" si="2"/>
        <v>klei</v>
      </c>
      <c r="D81" t="s">
        <v>168</v>
      </c>
      <c r="E81">
        <v>414</v>
      </c>
      <c r="F81">
        <f>VLOOKUP($E81,BOFEK_CLUSTERS!$A$2:$AM$313,38,0)</f>
        <v>0.37</v>
      </c>
      <c r="G81">
        <f>VLOOKUP($E81,BOFEK_CLUSTERS!$A$2:$AM$313,39,0)</f>
        <v>0.49</v>
      </c>
      <c r="H81">
        <f t="shared" si="3"/>
        <v>0</v>
      </c>
      <c r="I81">
        <f>VLOOKUP($E81,BOFEK_CLUSTERS!$A$2:$AN$313,40,0)</f>
        <v>0.02</v>
      </c>
      <c r="J81">
        <v>1.2</v>
      </c>
      <c r="K81" s="1">
        <f>VLOOKUP($E81,BOFEK_CLUSTERS!$A$2:$AP$313,42,0)</f>
        <v>0</v>
      </c>
    </row>
    <row r="82" spans="1:11" x14ac:dyDescent="0.2">
      <c r="A82">
        <v>81</v>
      </c>
      <c r="B82" t="s">
        <v>169</v>
      </c>
      <c r="C82" t="str">
        <f t="shared" si="2"/>
        <v>klei</v>
      </c>
      <c r="D82" t="s">
        <v>170</v>
      </c>
      <c r="E82">
        <v>418</v>
      </c>
      <c r="F82">
        <f>VLOOKUP($E82,BOFEK_CLUSTERS!$A$2:$AM$313,38,0)</f>
        <v>0.06</v>
      </c>
      <c r="G82">
        <f>VLOOKUP($E82,BOFEK_CLUSTERS!$A$2:$AM$313,39,0)</f>
        <v>0.42</v>
      </c>
      <c r="H82">
        <f t="shared" si="3"/>
        <v>0</v>
      </c>
      <c r="I82">
        <f>VLOOKUP($E82,BOFEK_CLUSTERS!$A$2:$AN$313,40,0)</f>
        <v>0.01</v>
      </c>
      <c r="J82">
        <v>1.2</v>
      </c>
      <c r="K82" s="1">
        <f>VLOOKUP($E82,BOFEK_CLUSTERS!$A$2:$AP$313,42,0)</f>
        <v>0</v>
      </c>
    </row>
    <row r="83" spans="1:11" x14ac:dyDescent="0.2">
      <c r="A83">
        <v>82</v>
      </c>
      <c r="B83" t="s">
        <v>171</v>
      </c>
      <c r="C83" t="str">
        <f t="shared" si="2"/>
        <v>klei</v>
      </c>
      <c r="D83" t="s">
        <v>172</v>
      </c>
      <c r="E83">
        <v>418</v>
      </c>
      <c r="F83">
        <f>VLOOKUP($E83,BOFEK_CLUSTERS!$A$2:$AM$313,38,0)</f>
        <v>0.06</v>
      </c>
      <c r="G83">
        <f>VLOOKUP($E83,BOFEK_CLUSTERS!$A$2:$AM$313,39,0)</f>
        <v>0.42</v>
      </c>
      <c r="H83">
        <f t="shared" si="3"/>
        <v>0</v>
      </c>
      <c r="I83">
        <f>VLOOKUP($E83,BOFEK_CLUSTERS!$A$2:$AN$313,40,0)</f>
        <v>0.01</v>
      </c>
      <c r="J83">
        <v>1.2</v>
      </c>
      <c r="K83" s="1">
        <f>VLOOKUP($E83,BOFEK_CLUSTERS!$A$2:$AP$313,42,0)</f>
        <v>0</v>
      </c>
    </row>
    <row r="84" spans="1:11" x14ac:dyDescent="0.2">
      <c r="A84">
        <v>83</v>
      </c>
      <c r="B84" t="s">
        <v>173</v>
      </c>
      <c r="C84" t="str">
        <f t="shared" si="2"/>
        <v>klei</v>
      </c>
      <c r="D84" t="s">
        <v>174</v>
      </c>
      <c r="E84">
        <v>415</v>
      </c>
      <c r="F84">
        <f>VLOOKUP($E84,BOFEK_CLUSTERS!$A$2:$AM$313,38,0)</f>
        <v>0.26</v>
      </c>
      <c r="G84">
        <f>VLOOKUP($E84,BOFEK_CLUSTERS!$A$2:$AM$313,39,0)</f>
        <v>0.46</v>
      </c>
      <c r="H84">
        <f t="shared" si="3"/>
        <v>0</v>
      </c>
      <c r="I84">
        <f>VLOOKUP($E84,BOFEK_CLUSTERS!$A$2:$AN$313,40,0)</f>
        <v>0.02</v>
      </c>
      <c r="J84">
        <v>1.2</v>
      </c>
      <c r="K84" s="1">
        <f>VLOOKUP($E84,BOFEK_CLUSTERS!$A$2:$AP$313,42,0)</f>
        <v>0</v>
      </c>
    </row>
    <row r="85" spans="1:11" x14ac:dyDescent="0.2">
      <c r="A85">
        <v>84</v>
      </c>
      <c r="B85" t="s">
        <v>175</v>
      </c>
      <c r="C85" t="str">
        <f t="shared" si="2"/>
        <v>klei</v>
      </c>
      <c r="D85" t="s">
        <v>176</v>
      </c>
      <c r="E85">
        <v>404</v>
      </c>
      <c r="F85">
        <f>VLOOKUP($E85,BOFEK_CLUSTERS!$A$2:$AM$313,38,0)</f>
        <v>0.37</v>
      </c>
      <c r="G85">
        <f>VLOOKUP($E85,BOFEK_CLUSTERS!$A$2:$AM$313,39,0)</f>
        <v>0.73</v>
      </c>
      <c r="H85">
        <f t="shared" si="3"/>
        <v>0</v>
      </c>
      <c r="I85">
        <f>VLOOKUP($E85,BOFEK_CLUSTERS!$A$2:$AN$313,40,0)</f>
        <v>0.35</v>
      </c>
      <c r="J85">
        <v>1.2</v>
      </c>
      <c r="K85" s="1">
        <f>VLOOKUP($E85,BOFEK_CLUSTERS!$A$2:$AP$313,42,0)</f>
        <v>0</v>
      </c>
    </row>
    <row r="86" spans="1:11" x14ac:dyDescent="0.2">
      <c r="A86">
        <v>85</v>
      </c>
      <c r="B86" t="s">
        <v>177</v>
      </c>
      <c r="C86" t="str">
        <f t="shared" si="2"/>
        <v>klei</v>
      </c>
      <c r="D86" t="s">
        <v>178</v>
      </c>
      <c r="E86">
        <v>422</v>
      </c>
      <c r="F86">
        <f>VLOOKUP($E86,BOFEK_CLUSTERS!$A$2:$AM$313,38,0)</f>
        <v>0.33</v>
      </c>
      <c r="G86">
        <f>VLOOKUP($E86,BOFEK_CLUSTERS!$A$2:$AM$313,39,0)</f>
        <v>0.51</v>
      </c>
      <c r="H86">
        <f t="shared" si="3"/>
        <v>0</v>
      </c>
      <c r="I86">
        <f>VLOOKUP($E86,BOFEK_CLUSTERS!$A$2:$AN$313,40,0)</f>
        <v>0.02</v>
      </c>
      <c r="J86">
        <v>1.2</v>
      </c>
      <c r="K86" s="1">
        <f>VLOOKUP($E86,BOFEK_CLUSTERS!$A$2:$AP$313,42,0)</f>
        <v>0</v>
      </c>
    </row>
    <row r="87" spans="1:11" x14ac:dyDescent="0.2">
      <c r="A87">
        <v>86</v>
      </c>
      <c r="B87" t="s">
        <v>179</v>
      </c>
      <c r="C87" t="str">
        <f t="shared" si="2"/>
        <v>klei</v>
      </c>
      <c r="D87" t="s">
        <v>180</v>
      </c>
      <c r="E87">
        <v>422</v>
      </c>
      <c r="F87">
        <f>VLOOKUP($E87,BOFEK_CLUSTERS!$A$2:$AM$313,38,0)</f>
        <v>0.33</v>
      </c>
      <c r="G87">
        <f>VLOOKUP($E87,BOFEK_CLUSTERS!$A$2:$AM$313,39,0)</f>
        <v>0.51</v>
      </c>
      <c r="H87">
        <f t="shared" si="3"/>
        <v>0</v>
      </c>
      <c r="I87">
        <f>VLOOKUP($E87,BOFEK_CLUSTERS!$A$2:$AN$313,40,0)</f>
        <v>0.02</v>
      </c>
      <c r="J87">
        <v>1.2</v>
      </c>
      <c r="K87" s="1">
        <f>VLOOKUP($E87,BOFEK_CLUSTERS!$A$2:$AP$313,42,0)</f>
        <v>0</v>
      </c>
    </row>
    <row r="88" spans="1:11" x14ac:dyDescent="0.2">
      <c r="A88">
        <v>87</v>
      </c>
      <c r="B88" t="s">
        <v>181</v>
      </c>
      <c r="C88" t="str">
        <f t="shared" si="2"/>
        <v>klei</v>
      </c>
      <c r="D88" t="s">
        <v>182</v>
      </c>
      <c r="E88">
        <v>415</v>
      </c>
      <c r="F88">
        <f>VLOOKUP($E88,BOFEK_CLUSTERS!$A$2:$AM$313,38,0)</f>
        <v>0.26</v>
      </c>
      <c r="G88">
        <f>VLOOKUP($E88,BOFEK_CLUSTERS!$A$2:$AM$313,39,0)</f>
        <v>0.46</v>
      </c>
      <c r="H88">
        <f t="shared" si="3"/>
        <v>0</v>
      </c>
      <c r="I88">
        <f>VLOOKUP($E88,BOFEK_CLUSTERS!$A$2:$AN$313,40,0)</f>
        <v>0.02</v>
      </c>
      <c r="J88">
        <v>1.2</v>
      </c>
      <c r="K88" s="1">
        <f>VLOOKUP($E88,BOFEK_CLUSTERS!$A$2:$AP$313,42,0)</f>
        <v>0</v>
      </c>
    </row>
    <row r="89" spans="1:11" x14ac:dyDescent="0.2">
      <c r="A89">
        <v>88</v>
      </c>
      <c r="B89" t="s">
        <v>183</v>
      </c>
      <c r="C89" t="str">
        <f t="shared" si="2"/>
        <v>klei</v>
      </c>
      <c r="D89" t="s">
        <v>184</v>
      </c>
      <c r="E89">
        <v>404</v>
      </c>
      <c r="F89">
        <f>VLOOKUP($E89,BOFEK_CLUSTERS!$A$2:$AM$313,38,0)</f>
        <v>0.37</v>
      </c>
      <c r="G89">
        <f>VLOOKUP($E89,BOFEK_CLUSTERS!$A$2:$AM$313,39,0)</f>
        <v>0.73</v>
      </c>
      <c r="H89">
        <f t="shared" si="3"/>
        <v>0</v>
      </c>
      <c r="I89">
        <f>VLOOKUP($E89,BOFEK_CLUSTERS!$A$2:$AN$313,40,0)</f>
        <v>0.35</v>
      </c>
      <c r="J89">
        <v>1.2</v>
      </c>
      <c r="K89" s="1">
        <f>VLOOKUP($E89,BOFEK_CLUSTERS!$A$2:$AP$313,42,0)</f>
        <v>0</v>
      </c>
    </row>
    <row r="90" spans="1:11" x14ac:dyDescent="0.2">
      <c r="A90">
        <v>89</v>
      </c>
      <c r="B90" t="s">
        <v>185</v>
      </c>
      <c r="C90" t="str">
        <f t="shared" si="2"/>
        <v>klei</v>
      </c>
      <c r="D90" t="s">
        <v>186</v>
      </c>
      <c r="E90">
        <v>410</v>
      </c>
      <c r="F90">
        <f>VLOOKUP($E90,BOFEK_CLUSTERS!$A$2:$AM$313,38,0)</f>
        <v>0.06</v>
      </c>
      <c r="G90">
        <f>VLOOKUP($E90,BOFEK_CLUSTERS!$A$2:$AM$313,39,0)</f>
        <v>0.4</v>
      </c>
      <c r="H90">
        <f t="shared" si="3"/>
        <v>0</v>
      </c>
      <c r="I90">
        <f>VLOOKUP($E90,BOFEK_CLUSTERS!$A$2:$AN$313,40,0)</f>
        <v>0.01</v>
      </c>
      <c r="J90">
        <v>1.2</v>
      </c>
      <c r="K90" s="1">
        <f>VLOOKUP($E90,BOFEK_CLUSTERS!$A$2:$AP$313,42,0)</f>
        <v>0</v>
      </c>
    </row>
    <row r="91" spans="1:11" x14ac:dyDescent="0.2">
      <c r="A91">
        <v>90</v>
      </c>
      <c r="B91" t="s">
        <v>187</v>
      </c>
      <c r="C91" t="str">
        <f t="shared" si="2"/>
        <v>klei</v>
      </c>
      <c r="D91" t="s">
        <v>188</v>
      </c>
      <c r="E91">
        <v>414</v>
      </c>
      <c r="F91">
        <f>VLOOKUP($E91,BOFEK_CLUSTERS!$A$2:$AM$313,38,0)</f>
        <v>0.37</v>
      </c>
      <c r="G91">
        <f>VLOOKUP($E91,BOFEK_CLUSTERS!$A$2:$AM$313,39,0)</f>
        <v>0.49</v>
      </c>
      <c r="H91">
        <f t="shared" si="3"/>
        <v>0</v>
      </c>
      <c r="I91">
        <f>VLOOKUP($E91,BOFEK_CLUSTERS!$A$2:$AN$313,40,0)</f>
        <v>0.02</v>
      </c>
      <c r="J91">
        <v>1.2</v>
      </c>
      <c r="K91" s="1">
        <f>VLOOKUP($E91,BOFEK_CLUSTERS!$A$2:$AP$313,42,0)</f>
        <v>0</v>
      </c>
    </row>
    <row r="92" spans="1:11" x14ac:dyDescent="0.2">
      <c r="A92">
        <v>91</v>
      </c>
      <c r="B92" t="s">
        <v>189</v>
      </c>
      <c r="C92" t="str">
        <f t="shared" si="2"/>
        <v>klei</v>
      </c>
      <c r="D92" t="s">
        <v>190</v>
      </c>
      <c r="E92">
        <v>414</v>
      </c>
      <c r="F92">
        <f>VLOOKUP($E92,BOFEK_CLUSTERS!$A$2:$AM$313,38,0)</f>
        <v>0.37</v>
      </c>
      <c r="G92">
        <f>VLOOKUP($E92,BOFEK_CLUSTERS!$A$2:$AM$313,39,0)</f>
        <v>0.49</v>
      </c>
      <c r="H92">
        <f t="shared" si="3"/>
        <v>0</v>
      </c>
      <c r="I92">
        <f>VLOOKUP($E92,BOFEK_CLUSTERS!$A$2:$AN$313,40,0)</f>
        <v>0.02</v>
      </c>
      <c r="J92">
        <v>1.2</v>
      </c>
      <c r="K92" s="1">
        <f>VLOOKUP($E92,BOFEK_CLUSTERS!$A$2:$AP$313,42,0)</f>
        <v>0</v>
      </c>
    </row>
    <row r="93" spans="1:11" x14ac:dyDescent="0.2">
      <c r="A93">
        <v>92</v>
      </c>
      <c r="B93" t="s">
        <v>191</v>
      </c>
      <c r="C93" t="str">
        <f t="shared" si="2"/>
        <v>klei</v>
      </c>
      <c r="D93" t="s">
        <v>192</v>
      </c>
      <c r="E93">
        <v>414</v>
      </c>
      <c r="F93">
        <f>VLOOKUP($E93,BOFEK_CLUSTERS!$A$2:$AM$313,38,0)</f>
        <v>0.37</v>
      </c>
      <c r="G93">
        <f>VLOOKUP($E93,BOFEK_CLUSTERS!$A$2:$AM$313,39,0)</f>
        <v>0.49</v>
      </c>
      <c r="H93">
        <f t="shared" si="3"/>
        <v>0</v>
      </c>
      <c r="I93">
        <f>VLOOKUP($E93,BOFEK_CLUSTERS!$A$2:$AN$313,40,0)</f>
        <v>0.02</v>
      </c>
      <c r="J93">
        <v>1.2</v>
      </c>
      <c r="K93" s="1">
        <f>VLOOKUP($E93,BOFEK_CLUSTERS!$A$2:$AP$313,42,0)</f>
        <v>0</v>
      </c>
    </row>
    <row r="94" spans="1:11" x14ac:dyDescent="0.2">
      <c r="A94">
        <v>93</v>
      </c>
      <c r="B94" t="s">
        <v>193</v>
      </c>
      <c r="C94" t="str">
        <f t="shared" si="2"/>
        <v>klei</v>
      </c>
      <c r="D94" t="s">
        <v>194</v>
      </c>
      <c r="E94">
        <v>414</v>
      </c>
      <c r="F94">
        <f>VLOOKUP($E94,BOFEK_CLUSTERS!$A$2:$AM$313,38,0)</f>
        <v>0.37</v>
      </c>
      <c r="G94">
        <f>VLOOKUP($E94,BOFEK_CLUSTERS!$A$2:$AM$313,39,0)</f>
        <v>0.49</v>
      </c>
      <c r="H94">
        <f t="shared" si="3"/>
        <v>0</v>
      </c>
      <c r="I94">
        <f>VLOOKUP($E94,BOFEK_CLUSTERS!$A$2:$AN$313,40,0)</f>
        <v>0.02</v>
      </c>
      <c r="J94">
        <v>1.2</v>
      </c>
      <c r="K94" s="1">
        <f>VLOOKUP($E94,BOFEK_CLUSTERS!$A$2:$AP$313,42,0)</f>
        <v>0</v>
      </c>
    </row>
    <row r="95" spans="1:11" x14ac:dyDescent="0.2">
      <c r="A95">
        <v>94</v>
      </c>
      <c r="B95" t="s">
        <v>195</v>
      </c>
      <c r="C95" t="str">
        <f t="shared" si="2"/>
        <v>klei</v>
      </c>
      <c r="D95" t="s">
        <v>196</v>
      </c>
      <c r="E95">
        <v>419</v>
      </c>
      <c r="F95">
        <f>VLOOKUP($E95,BOFEK_CLUSTERS!$A$2:$AM$313,38,0)</f>
        <v>0.06</v>
      </c>
      <c r="G95">
        <f>VLOOKUP($E95,BOFEK_CLUSTERS!$A$2:$AM$313,39,0)</f>
        <v>0.42</v>
      </c>
      <c r="H95">
        <f t="shared" si="3"/>
        <v>0</v>
      </c>
      <c r="I95">
        <f>VLOOKUP($E95,BOFEK_CLUSTERS!$A$2:$AN$313,40,0)</f>
        <v>0.01</v>
      </c>
      <c r="J95">
        <v>1.2</v>
      </c>
      <c r="K95" s="1">
        <f>VLOOKUP($E95,BOFEK_CLUSTERS!$A$2:$AP$313,42,0)</f>
        <v>0</v>
      </c>
    </row>
    <row r="96" spans="1:11" x14ac:dyDescent="0.2">
      <c r="A96">
        <v>95</v>
      </c>
      <c r="B96" t="s">
        <v>197</v>
      </c>
      <c r="C96" t="str">
        <f t="shared" si="2"/>
        <v>klei</v>
      </c>
      <c r="D96" t="s">
        <v>198</v>
      </c>
      <c r="E96">
        <v>419</v>
      </c>
      <c r="F96">
        <f>VLOOKUP($E96,BOFEK_CLUSTERS!$A$2:$AM$313,38,0)</f>
        <v>0.06</v>
      </c>
      <c r="G96">
        <f>VLOOKUP($E96,BOFEK_CLUSTERS!$A$2:$AM$313,39,0)</f>
        <v>0.42</v>
      </c>
      <c r="H96">
        <f t="shared" si="3"/>
        <v>0</v>
      </c>
      <c r="I96">
        <f>VLOOKUP($E96,BOFEK_CLUSTERS!$A$2:$AN$313,40,0)</f>
        <v>0.01</v>
      </c>
      <c r="J96">
        <v>1.2</v>
      </c>
      <c r="K96" s="1">
        <f>VLOOKUP($E96,BOFEK_CLUSTERS!$A$2:$AP$313,42,0)</f>
        <v>0</v>
      </c>
    </row>
    <row r="97" spans="1:11" x14ac:dyDescent="0.2">
      <c r="A97">
        <v>96</v>
      </c>
      <c r="B97" t="s">
        <v>199</v>
      </c>
      <c r="C97" t="str">
        <f t="shared" si="2"/>
        <v>klei</v>
      </c>
      <c r="D97" t="s">
        <v>200</v>
      </c>
      <c r="E97">
        <v>415</v>
      </c>
      <c r="F97">
        <f>VLOOKUP($E97,BOFEK_CLUSTERS!$A$2:$AM$313,38,0)</f>
        <v>0.26</v>
      </c>
      <c r="G97">
        <f>VLOOKUP($E97,BOFEK_CLUSTERS!$A$2:$AM$313,39,0)</f>
        <v>0.46</v>
      </c>
      <c r="H97">
        <f t="shared" si="3"/>
        <v>0</v>
      </c>
      <c r="I97">
        <f>VLOOKUP($E97,BOFEK_CLUSTERS!$A$2:$AN$313,40,0)</f>
        <v>0.02</v>
      </c>
      <c r="J97">
        <v>1.2</v>
      </c>
      <c r="K97" s="1">
        <f>VLOOKUP($E97,BOFEK_CLUSTERS!$A$2:$AP$313,42,0)</f>
        <v>0</v>
      </c>
    </row>
    <row r="98" spans="1:11" x14ac:dyDescent="0.2">
      <c r="A98">
        <v>97</v>
      </c>
      <c r="B98" t="s">
        <v>201</v>
      </c>
      <c r="C98" t="str">
        <f t="shared" si="2"/>
        <v>klei</v>
      </c>
      <c r="D98" t="s">
        <v>202</v>
      </c>
      <c r="E98">
        <v>422</v>
      </c>
      <c r="F98">
        <f>VLOOKUP($E98,BOFEK_CLUSTERS!$A$2:$AM$313,38,0)</f>
        <v>0.33</v>
      </c>
      <c r="G98">
        <f>VLOOKUP($E98,BOFEK_CLUSTERS!$A$2:$AM$313,39,0)</f>
        <v>0.51</v>
      </c>
      <c r="H98">
        <f t="shared" si="3"/>
        <v>0</v>
      </c>
      <c r="I98">
        <f>VLOOKUP($E98,BOFEK_CLUSTERS!$A$2:$AN$313,40,0)</f>
        <v>0.02</v>
      </c>
      <c r="J98">
        <v>1.2</v>
      </c>
      <c r="K98" s="1">
        <f>VLOOKUP($E98,BOFEK_CLUSTERS!$A$2:$AP$313,42,0)</f>
        <v>0</v>
      </c>
    </row>
    <row r="99" spans="1:11" x14ac:dyDescent="0.2">
      <c r="A99">
        <v>98</v>
      </c>
      <c r="B99" t="s">
        <v>203</v>
      </c>
      <c r="C99" t="str">
        <f t="shared" si="2"/>
        <v>klei</v>
      </c>
      <c r="D99" t="s">
        <v>204</v>
      </c>
      <c r="E99">
        <v>414</v>
      </c>
      <c r="F99">
        <f>VLOOKUP($E99,BOFEK_CLUSTERS!$A$2:$AM$313,38,0)</f>
        <v>0.37</v>
      </c>
      <c r="G99">
        <f>VLOOKUP($E99,BOFEK_CLUSTERS!$A$2:$AM$313,39,0)</f>
        <v>0.49</v>
      </c>
      <c r="H99">
        <f t="shared" si="3"/>
        <v>0</v>
      </c>
      <c r="I99">
        <f>VLOOKUP($E99,BOFEK_CLUSTERS!$A$2:$AN$313,40,0)</f>
        <v>0.02</v>
      </c>
      <c r="J99">
        <v>1.2</v>
      </c>
      <c r="K99" s="1">
        <f>VLOOKUP($E99,BOFEK_CLUSTERS!$A$2:$AP$313,42,0)</f>
        <v>0</v>
      </c>
    </row>
    <row r="100" spans="1:11" x14ac:dyDescent="0.2">
      <c r="A100">
        <v>99</v>
      </c>
      <c r="B100" t="s">
        <v>205</v>
      </c>
      <c r="C100" t="str">
        <f t="shared" si="2"/>
        <v>klei</v>
      </c>
      <c r="D100" t="s">
        <v>206</v>
      </c>
      <c r="E100">
        <v>410</v>
      </c>
      <c r="F100">
        <f>VLOOKUP($E100,BOFEK_CLUSTERS!$A$2:$AM$313,38,0)</f>
        <v>0.06</v>
      </c>
      <c r="G100">
        <f>VLOOKUP($E100,BOFEK_CLUSTERS!$A$2:$AM$313,39,0)</f>
        <v>0.4</v>
      </c>
      <c r="H100">
        <f t="shared" si="3"/>
        <v>0</v>
      </c>
      <c r="I100">
        <f>VLOOKUP($E100,BOFEK_CLUSTERS!$A$2:$AN$313,40,0)</f>
        <v>0.01</v>
      </c>
      <c r="J100">
        <v>1.2</v>
      </c>
      <c r="K100" s="1">
        <f>VLOOKUP($E100,BOFEK_CLUSTERS!$A$2:$AP$313,42,0)</f>
        <v>0</v>
      </c>
    </row>
    <row r="101" spans="1:11" x14ac:dyDescent="0.2">
      <c r="A101">
        <v>100</v>
      </c>
      <c r="B101" t="s">
        <v>207</v>
      </c>
      <c r="C101" t="str">
        <f t="shared" si="2"/>
        <v>klei</v>
      </c>
      <c r="D101" t="s">
        <v>208</v>
      </c>
      <c r="E101">
        <v>404</v>
      </c>
      <c r="F101">
        <f>VLOOKUP($E101,BOFEK_CLUSTERS!$A$2:$AM$313,38,0)</f>
        <v>0.37</v>
      </c>
      <c r="G101">
        <f>VLOOKUP($E101,BOFEK_CLUSTERS!$A$2:$AM$313,39,0)</f>
        <v>0.73</v>
      </c>
      <c r="H101">
        <f t="shared" si="3"/>
        <v>0</v>
      </c>
      <c r="I101">
        <f>VLOOKUP($E101,BOFEK_CLUSTERS!$A$2:$AN$313,40,0)</f>
        <v>0.35</v>
      </c>
      <c r="J101">
        <v>1.2</v>
      </c>
      <c r="K101" s="1">
        <f>VLOOKUP($E101,BOFEK_CLUSTERS!$A$2:$AP$313,42,0)</f>
        <v>0</v>
      </c>
    </row>
    <row r="102" spans="1:11" x14ac:dyDescent="0.2">
      <c r="A102">
        <v>101</v>
      </c>
      <c r="B102" t="s">
        <v>209</v>
      </c>
      <c r="C102" t="str">
        <f t="shared" si="2"/>
        <v>klei</v>
      </c>
      <c r="D102" t="s">
        <v>210</v>
      </c>
      <c r="E102">
        <v>404</v>
      </c>
      <c r="F102">
        <f>VLOOKUP($E102,BOFEK_CLUSTERS!$A$2:$AM$313,38,0)</f>
        <v>0.37</v>
      </c>
      <c r="G102">
        <f>VLOOKUP($E102,BOFEK_CLUSTERS!$A$2:$AM$313,39,0)</f>
        <v>0.73</v>
      </c>
      <c r="H102">
        <f t="shared" si="3"/>
        <v>0</v>
      </c>
      <c r="I102">
        <f>VLOOKUP($E102,BOFEK_CLUSTERS!$A$2:$AN$313,40,0)</f>
        <v>0.35</v>
      </c>
      <c r="J102">
        <v>1.2</v>
      </c>
      <c r="K102" s="1">
        <f>VLOOKUP($E102,BOFEK_CLUSTERS!$A$2:$AP$313,42,0)</f>
        <v>0</v>
      </c>
    </row>
    <row r="103" spans="1:11" x14ac:dyDescent="0.2">
      <c r="A103">
        <v>102</v>
      </c>
      <c r="B103" t="s">
        <v>211</v>
      </c>
      <c r="C103" t="str">
        <f t="shared" si="2"/>
        <v>klei</v>
      </c>
      <c r="D103" t="s">
        <v>212</v>
      </c>
      <c r="E103">
        <v>415</v>
      </c>
      <c r="F103">
        <f>VLOOKUP($E103,BOFEK_CLUSTERS!$A$2:$AM$313,38,0)</f>
        <v>0.26</v>
      </c>
      <c r="G103">
        <f>VLOOKUP($E103,BOFEK_CLUSTERS!$A$2:$AM$313,39,0)</f>
        <v>0.46</v>
      </c>
      <c r="H103">
        <f t="shared" si="3"/>
        <v>0</v>
      </c>
      <c r="I103">
        <f>VLOOKUP($E103,BOFEK_CLUSTERS!$A$2:$AN$313,40,0)</f>
        <v>0.02</v>
      </c>
      <c r="J103">
        <v>1.2</v>
      </c>
      <c r="K103" s="1">
        <f>VLOOKUP($E103,BOFEK_CLUSTERS!$A$2:$AP$313,42,0)</f>
        <v>0</v>
      </c>
    </row>
    <row r="104" spans="1:11" x14ac:dyDescent="0.2">
      <c r="A104">
        <v>103</v>
      </c>
      <c r="B104" t="s">
        <v>213</v>
      </c>
      <c r="C104" t="str">
        <f t="shared" si="2"/>
        <v>klei</v>
      </c>
      <c r="D104" t="s">
        <v>214</v>
      </c>
      <c r="E104">
        <v>421</v>
      </c>
      <c r="F104">
        <f>VLOOKUP($E104,BOFEK_CLUSTERS!$A$2:$AM$313,38,0)</f>
        <v>0.36</v>
      </c>
      <c r="G104">
        <f>VLOOKUP($E104,BOFEK_CLUSTERS!$A$2:$AM$313,39,0)</f>
        <v>0.42</v>
      </c>
      <c r="H104">
        <f t="shared" si="3"/>
        <v>0</v>
      </c>
      <c r="I104">
        <f>VLOOKUP($E104,BOFEK_CLUSTERS!$A$2:$AN$313,40,0)</f>
        <v>0.01</v>
      </c>
      <c r="J104">
        <v>1.2</v>
      </c>
      <c r="K104" s="1">
        <f>VLOOKUP($E104,BOFEK_CLUSTERS!$A$2:$AP$313,42,0)</f>
        <v>0</v>
      </c>
    </row>
    <row r="105" spans="1:11" x14ac:dyDescent="0.2">
      <c r="A105">
        <v>104</v>
      </c>
      <c r="B105" t="s">
        <v>215</v>
      </c>
      <c r="C105" t="str">
        <f t="shared" si="2"/>
        <v>klei</v>
      </c>
      <c r="D105" t="s">
        <v>216</v>
      </c>
      <c r="E105">
        <v>415</v>
      </c>
      <c r="F105">
        <f>VLOOKUP($E105,BOFEK_CLUSTERS!$A$2:$AM$313,38,0)</f>
        <v>0.26</v>
      </c>
      <c r="G105">
        <f>VLOOKUP($E105,BOFEK_CLUSTERS!$A$2:$AM$313,39,0)</f>
        <v>0.46</v>
      </c>
      <c r="H105">
        <f t="shared" si="3"/>
        <v>0</v>
      </c>
      <c r="I105">
        <f>VLOOKUP($E105,BOFEK_CLUSTERS!$A$2:$AN$313,40,0)</f>
        <v>0.02</v>
      </c>
      <c r="J105">
        <v>1.2</v>
      </c>
      <c r="K105" s="1">
        <f>VLOOKUP($E105,BOFEK_CLUSTERS!$A$2:$AP$313,42,0)</f>
        <v>0</v>
      </c>
    </row>
    <row r="106" spans="1:11" x14ac:dyDescent="0.2">
      <c r="A106">
        <v>105</v>
      </c>
      <c r="B106" t="s">
        <v>217</v>
      </c>
      <c r="C106" t="str">
        <f t="shared" si="2"/>
        <v>klei</v>
      </c>
      <c r="D106" t="s">
        <v>218</v>
      </c>
      <c r="E106">
        <v>421</v>
      </c>
      <c r="F106">
        <f>VLOOKUP($E106,BOFEK_CLUSTERS!$A$2:$AM$313,38,0)</f>
        <v>0.36</v>
      </c>
      <c r="G106">
        <f>VLOOKUP($E106,BOFEK_CLUSTERS!$A$2:$AM$313,39,0)</f>
        <v>0.42</v>
      </c>
      <c r="H106">
        <f t="shared" si="3"/>
        <v>0</v>
      </c>
      <c r="I106">
        <f>VLOOKUP($E106,BOFEK_CLUSTERS!$A$2:$AN$313,40,0)</f>
        <v>0.01</v>
      </c>
      <c r="J106">
        <v>1.2</v>
      </c>
      <c r="K106" s="1">
        <f>VLOOKUP($E106,BOFEK_CLUSTERS!$A$2:$AP$313,42,0)</f>
        <v>0</v>
      </c>
    </row>
    <row r="107" spans="1:11" x14ac:dyDescent="0.2">
      <c r="A107">
        <v>106</v>
      </c>
      <c r="B107" t="s">
        <v>219</v>
      </c>
      <c r="C107" t="str">
        <f t="shared" si="2"/>
        <v>klei</v>
      </c>
      <c r="D107" t="s">
        <v>220</v>
      </c>
      <c r="E107">
        <v>405</v>
      </c>
      <c r="F107">
        <f>VLOOKUP($E107,BOFEK_CLUSTERS!$A$2:$AM$313,38,0)</f>
        <v>0.22</v>
      </c>
      <c r="G107">
        <f>VLOOKUP($E107,BOFEK_CLUSTERS!$A$2:$AM$313,39,0)</f>
        <v>0.73</v>
      </c>
      <c r="H107">
        <f t="shared" si="3"/>
        <v>0</v>
      </c>
      <c r="I107">
        <f>VLOOKUP($E107,BOFEK_CLUSTERS!$A$2:$AN$313,40,0)</f>
        <v>0.45</v>
      </c>
      <c r="J107">
        <v>1.2</v>
      </c>
      <c r="K107" s="1">
        <f>VLOOKUP($E107,BOFEK_CLUSTERS!$A$2:$AP$313,42,0)</f>
        <v>0</v>
      </c>
    </row>
    <row r="108" spans="1:11" x14ac:dyDescent="0.2">
      <c r="A108">
        <v>107</v>
      </c>
      <c r="B108" t="s">
        <v>221</v>
      </c>
      <c r="C108" t="str">
        <f t="shared" si="2"/>
        <v>klei</v>
      </c>
      <c r="D108" t="s">
        <v>222</v>
      </c>
      <c r="E108">
        <v>415</v>
      </c>
      <c r="F108">
        <f>VLOOKUP($E108,BOFEK_CLUSTERS!$A$2:$AM$313,38,0)</f>
        <v>0.26</v>
      </c>
      <c r="G108">
        <f>VLOOKUP($E108,BOFEK_CLUSTERS!$A$2:$AM$313,39,0)</f>
        <v>0.46</v>
      </c>
      <c r="H108">
        <f t="shared" si="3"/>
        <v>0</v>
      </c>
      <c r="I108">
        <f>VLOOKUP($E108,BOFEK_CLUSTERS!$A$2:$AN$313,40,0)</f>
        <v>0.02</v>
      </c>
      <c r="J108">
        <v>1.2</v>
      </c>
      <c r="K108" s="1">
        <f>VLOOKUP($E108,BOFEK_CLUSTERS!$A$2:$AP$313,42,0)</f>
        <v>0</v>
      </c>
    </row>
    <row r="109" spans="1:11" x14ac:dyDescent="0.2">
      <c r="A109">
        <v>108</v>
      </c>
      <c r="B109" t="s">
        <v>223</v>
      </c>
      <c r="C109" t="str">
        <f t="shared" si="2"/>
        <v>klei</v>
      </c>
      <c r="D109" t="s">
        <v>224</v>
      </c>
      <c r="E109">
        <v>415</v>
      </c>
      <c r="F109">
        <f>VLOOKUP($E109,BOFEK_CLUSTERS!$A$2:$AM$313,38,0)</f>
        <v>0.26</v>
      </c>
      <c r="G109">
        <f>VLOOKUP($E109,BOFEK_CLUSTERS!$A$2:$AM$313,39,0)</f>
        <v>0.46</v>
      </c>
      <c r="H109">
        <f t="shared" si="3"/>
        <v>0</v>
      </c>
      <c r="I109">
        <f>VLOOKUP($E109,BOFEK_CLUSTERS!$A$2:$AN$313,40,0)</f>
        <v>0.02</v>
      </c>
      <c r="J109">
        <v>1.2</v>
      </c>
      <c r="K109" s="1">
        <f>VLOOKUP($E109,BOFEK_CLUSTERS!$A$2:$AP$313,42,0)</f>
        <v>0</v>
      </c>
    </row>
    <row r="110" spans="1:11" x14ac:dyDescent="0.2">
      <c r="A110">
        <v>109</v>
      </c>
      <c r="B110" t="s">
        <v>225</v>
      </c>
      <c r="C110" t="str">
        <f t="shared" si="2"/>
        <v>klei</v>
      </c>
      <c r="D110" t="s">
        <v>226</v>
      </c>
      <c r="E110">
        <v>414</v>
      </c>
      <c r="F110">
        <f>VLOOKUP($E110,BOFEK_CLUSTERS!$A$2:$AM$313,38,0)</f>
        <v>0.37</v>
      </c>
      <c r="G110">
        <f>VLOOKUP($E110,BOFEK_CLUSTERS!$A$2:$AM$313,39,0)</f>
        <v>0.49</v>
      </c>
      <c r="H110">
        <f t="shared" si="3"/>
        <v>0</v>
      </c>
      <c r="I110">
        <f>VLOOKUP($E110,BOFEK_CLUSTERS!$A$2:$AN$313,40,0)</f>
        <v>0.02</v>
      </c>
      <c r="J110">
        <v>1.2</v>
      </c>
      <c r="K110" s="1">
        <f>VLOOKUP($E110,BOFEK_CLUSTERS!$A$2:$AP$313,42,0)</f>
        <v>0</v>
      </c>
    </row>
    <row r="111" spans="1:11" x14ac:dyDescent="0.2">
      <c r="A111">
        <v>110</v>
      </c>
      <c r="B111" t="s">
        <v>227</v>
      </c>
      <c r="C111" t="str">
        <f t="shared" si="2"/>
        <v>klei</v>
      </c>
      <c r="D111" t="s">
        <v>228</v>
      </c>
      <c r="E111">
        <v>414</v>
      </c>
      <c r="F111">
        <f>VLOOKUP($E111,BOFEK_CLUSTERS!$A$2:$AM$313,38,0)</f>
        <v>0.37</v>
      </c>
      <c r="G111">
        <f>VLOOKUP($E111,BOFEK_CLUSTERS!$A$2:$AM$313,39,0)</f>
        <v>0.49</v>
      </c>
      <c r="H111">
        <f t="shared" si="3"/>
        <v>0</v>
      </c>
      <c r="I111">
        <f>VLOOKUP($E111,BOFEK_CLUSTERS!$A$2:$AN$313,40,0)</f>
        <v>0.02</v>
      </c>
      <c r="J111">
        <v>1.2</v>
      </c>
      <c r="K111" s="1">
        <f>VLOOKUP($E111,BOFEK_CLUSTERS!$A$2:$AP$313,42,0)</f>
        <v>0</v>
      </c>
    </row>
    <row r="112" spans="1:11" x14ac:dyDescent="0.2">
      <c r="A112">
        <v>111</v>
      </c>
      <c r="B112" t="s">
        <v>229</v>
      </c>
      <c r="C112" t="str">
        <f t="shared" si="2"/>
        <v>klei</v>
      </c>
      <c r="D112" t="s">
        <v>230</v>
      </c>
      <c r="E112">
        <v>420</v>
      </c>
      <c r="F112">
        <f>VLOOKUP($E112,BOFEK_CLUSTERS!$A$2:$AM$313,38,0)</f>
        <v>0.25</v>
      </c>
      <c r="G112">
        <f>VLOOKUP($E112,BOFEK_CLUSTERS!$A$2:$AM$313,39,0)</f>
        <v>0.44</v>
      </c>
      <c r="H112">
        <f t="shared" si="3"/>
        <v>0</v>
      </c>
      <c r="I112">
        <f>VLOOKUP($E112,BOFEK_CLUSTERS!$A$2:$AN$313,40,0)</f>
        <v>0.03</v>
      </c>
      <c r="J112">
        <v>1.2</v>
      </c>
      <c r="K112" s="1">
        <f>VLOOKUP($E112,BOFEK_CLUSTERS!$A$2:$AP$313,42,0)</f>
        <v>0</v>
      </c>
    </row>
    <row r="113" spans="1:11" x14ac:dyDescent="0.2">
      <c r="A113">
        <v>112</v>
      </c>
      <c r="B113" t="s">
        <v>231</v>
      </c>
      <c r="C113" t="str">
        <f t="shared" si="2"/>
        <v>klei</v>
      </c>
      <c r="D113" t="s">
        <v>232</v>
      </c>
      <c r="E113">
        <v>415</v>
      </c>
      <c r="F113">
        <f>VLOOKUP($E113,BOFEK_CLUSTERS!$A$2:$AM$313,38,0)</f>
        <v>0.26</v>
      </c>
      <c r="G113">
        <f>VLOOKUP($E113,BOFEK_CLUSTERS!$A$2:$AM$313,39,0)</f>
        <v>0.46</v>
      </c>
      <c r="H113">
        <f t="shared" si="3"/>
        <v>0</v>
      </c>
      <c r="I113">
        <f>VLOOKUP($E113,BOFEK_CLUSTERS!$A$2:$AN$313,40,0)</f>
        <v>0.02</v>
      </c>
      <c r="J113">
        <v>1.2</v>
      </c>
      <c r="K113" s="1">
        <f>VLOOKUP($E113,BOFEK_CLUSTERS!$A$2:$AP$313,42,0)</f>
        <v>0</v>
      </c>
    </row>
    <row r="114" spans="1:11" x14ac:dyDescent="0.2">
      <c r="A114">
        <v>113</v>
      </c>
      <c r="B114" t="s">
        <v>233</v>
      </c>
      <c r="C114" t="str">
        <f t="shared" si="2"/>
        <v>klei</v>
      </c>
      <c r="D114" t="s">
        <v>234</v>
      </c>
      <c r="E114">
        <v>420</v>
      </c>
      <c r="F114">
        <f>VLOOKUP($E114,BOFEK_CLUSTERS!$A$2:$AM$313,38,0)</f>
        <v>0.25</v>
      </c>
      <c r="G114">
        <f>VLOOKUP($E114,BOFEK_CLUSTERS!$A$2:$AM$313,39,0)</f>
        <v>0.44</v>
      </c>
      <c r="H114">
        <f t="shared" si="3"/>
        <v>0</v>
      </c>
      <c r="I114">
        <f>VLOOKUP($E114,BOFEK_CLUSTERS!$A$2:$AN$313,40,0)</f>
        <v>0.03</v>
      </c>
      <c r="J114">
        <v>1.2</v>
      </c>
      <c r="K114" s="1">
        <f>VLOOKUP($E114,BOFEK_CLUSTERS!$A$2:$AP$313,42,0)</f>
        <v>0</v>
      </c>
    </row>
    <row r="115" spans="1:11" x14ac:dyDescent="0.2">
      <c r="A115">
        <v>114</v>
      </c>
      <c r="B115" t="s">
        <v>235</v>
      </c>
      <c r="C115" t="str">
        <f t="shared" si="2"/>
        <v>klei</v>
      </c>
      <c r="D115" t="s">
        <v>236</v>
      </c>
      <c r="E115">
        <v>415</v>
      </c>
      <c r="F115">
        <f>VLOOKUP($E115,BOFEK_CLUSTERS!$A$2:$AM$313,38,0)</f>
        <v>0.26</v>
      </c>
      <c r="G115">
        <f>VLOOKUP($E115,BOFEK_CLUSTERS!$A$2:$AM$313,39,0)</f>
        <v>0.46</v>
      </c>
      <c r="H115">
        <f t="shared" si="3"/>
        <v>0</v>
      </c>
      <c r="I115">
        <f>VLOOKUP($E115,BOFEK_CLUSTERS!$A$2:$AN$313,40,0)</f>
        <v>0.02</v>
      </c>
      <c r="J115">
        <v>1.2</v>
      </c>
      <c r="K115" s="1">
        <f>VLOOKUP($E115,BOFEK_CLUSTERS!$A$2:$AP$313,42,0)</f>
        <v>0</v>
      </c>
    </row>
    <row r="116" spans="1:11" x14ac:dyDescent="0.2">
      <c r="A116">
        <v>115</v>
      </c>
      <c r="B116" t="s">
        <v>237</v>
      </c>
      <c r="C116" t="str">
        <f t="shared" si="2"/>
        <v>klei</v>
      </c>
      <c r="D116" t="s">
        <v>238</v>
      </c>
      <c r="E116">
        <v>414</v>
      </c>
      <c r="F116">
        <f>VLOOKUP($E116,BOFEK_CLUSTERS!$A$2:$AM$313,38,0)</f>
        <v>0.37</v>
      </c>
      <c r="G116">
        <f>VLOOKUP($E116,BOFEK_CLUSTERS!$A$2:$AM$313,39,0)</f>
        <v>0.49</v>
      </c>
      <c r="H116">
        <f t="shared" si="3"/>
        <v>0</v>
      </c>
      <c r="I116">
        <f>VLOOKUP($E116,BOFEK_CLUSTERS!$A$2:$AN$313,40,0)</f>
        <v>0.02</v>
      </c>
      <c r="J116">
        <v>1.2</v>
      </c>
      <c r="K116" s="1">
        <f>VLOOKUP($E116,BOFEK_CLUSTERS!$A$2:$AP$313,42,0)</f>
        <v>0</v>
      </c>
    </row>
    <row r="117" spans="1:11" x14ac:dyDescent="0.2">
      <c r="A117">
        <v>116</v>
      </c>
      <c r="B117" t="s">
        <v>239</v>
      </c>
      <c r="C117" t="str">
        <f t="shared" si="2"/>
        <v>klei</v>
      </c>
      <c r="D117" t="s">
        <v>240</v>
      </c>
      <c r="E117">
        <v>415</v>
      </c>
      <c r="F117">
        <f>VLOOKUP($E117,BOFEK_CLUSTERS!$A$2:$AM$313,38,0)</f>
        <v>0.26</v>
      </c>
      <c r="G117">
        <f>VLOOKUP($E117,BOFEK_CLUSTERS!$A$2:$AM$313,39,0)</f>
        <v>0.46</v>
      </c>
      <c r="H117">
        <f t="shared" si="3"/>
        <v>0</v>
      </c>
      <c r="I117">
        <f>VLOOKUP($E117,BOFEK_CLUSTERS!$A$2:$AN$313,40,0)</f>
        <v>0.02</v>
      </c>
      <c r="J117">
        <v>1.2</v>
      </c>
      <c r="K117" s="1">
        <f>VLOOKUP($E117,BOFEK_CLUSTERS!$A$2:$AP$313,42,0)</f>
        <v>0</v>
      </c>
    </row>
    <row r="118" spans="1:11" x14ac:dyDescent="0.2">
      <c r="A118">
        <v>117</v>
      </c>
      <c r="B118" t="s">
        <v>241</v>
      </c>
      <c r="C118" t="str">
        <f t="shared" si="2"/>
        <v>klei</v>
      </c>
      <c r="D118" t="s">
        <v>242</v>
      </c>
      <c r="E118">
        <v>405</v>
      </c>
      <c r="F118">
        <f>VLOOKUP($E118,BOFEK_CLUSTERS!$A$2:$AM$313,38,0)</f>
        <v>0.22</v>
      </c>
      <c r="G118">
        <f>VLOOKUP($E118,BOFEK_CLUSTERS!$A$2:$AM$313,39,0)</f>
        <v>0.73</v>
      </c>
      <c r="H118">
        <f t="shared" si="3"/>
        <v>0</v>
      </c>
      <c r="I118">
        <f>VLOOKUP($E118,BOFEK_CLUSTERS!$A$2:$AN$313,40,0)</f>
        <v>0.45</v>
      </c>
      <c r="J118">
        <v>1.2</v>
      </c>
      <c r="K118" s="1">
        <f>VLOOKUP($E118,BOFEK_CLUSTERS!$A$2:$AP$313,42,0)</f>
        <v>0</v>
      </c>
    </row>
    <row r="119" spans="1:11" x14ac:dyDescent="0.2">
      <c r="A119">
        <v>118</v>
      </c>
      <c r="B119" t="s">
        <v>243</v>
      </c>
      <c r="C119" t="str">
        <f t="shared" si="2"/>
        <v>klei</v>
      </c>
      <c r="D119" t="s">
        <v>244</v>
      </c>
      <c r="E119">
        <v>415</v>
      </c>
      <c r="F119">
        <f>VLOOKUP($E119,BOFEK_CLUSTERS!$A$2:$AM$313,38,0)</f>
        <v>0.26</v>
      </c>
      <c r="G119">
        <f>VLOOKUP($E119,BOFEK_CLUSTERS!$A$2:$AM$313,39,0)</f>
        <v>0.46</v>
      </c>
      <c r="H119">
        <f t="shared" si="3"/>
        <v>0</v>
      </c>
      <c r="I119">
        <f>VLOOKUP($E119,BOFEK_CLUSTERS!$A$2:$AN$313,40,0)</f>
        <v>0.02</v>
      </c>
      <c r="J119">
        <v>1.2</v>
      </c>
      <c r="K119" s="1">
        <f>VLOOKUP($E119,BOFEK_CLUSTERS!$A$2:$AP$313,42,0)</f>
        <v>0</v>
      </c>
    </row>
    <row r="120" spans="1:11" x14ac:dyDescent="0.2">
      <c r="A120">
        <v>119</v>
      </c>
      <c r="B120" t="s">
        <v>245</v>
      </c>
      <c r="C120" t="str">
        <f t="shared" si="2"/>
        <v>klei</v>
      </c>
      <c r="D120" t="s">
        <v>246</v>
      </c>
      <c r="E120">
        <v>415</v>
      </c>
      <c r="F120">
        <f>VLOOKUP($E120,BOFEK_CLUSTERS!$A$2:$AM$313,38,0)</f>
        <v>0.26</v>
      </c>
      <c r="G120">
        <f>VLOOKUP($E120,BOFEK_CLUSTERS!$A$2:$AM$313,39,0)</f>
        <v>0.46</v>
      </c>
      <c r="H120">
        <f t="shared" si="3"/>
        <v>0</v>
      </c>
      <c r="I120">
        <f>VLOOKUP($E120,BOFEK_CLUSTERS!$A$2:$AN$313,40,0)</f>
        <v>0.02</v>
      </c>
      <c r="J120">
        <v>1.2</v>
      </c>
      <c r="K120" s="1">
        <f>VLOOKUP($E120,BOFEK_CLUSTERS!$A$2:$AP$313,42,0)</f>
        <v>0</v>
      </c>
    </row>
    <row r="121" spans="1:11" x14ac:dyDescent="0.2">
      <c r="A121">
        <v>120</v>
      </c>
      <c r="B121" t="s">
        <v>247</v>
      </c>
      <c r="C121" t="str">
        <f t="shared" si="2"/>
        <v>klei</v>
      </c>
      <c r="D121" t="s">
        <v>248</v>
      </c>
      <c r="E121">
        <v>404</v>
      </c>
      <c r="F121">
        <f>VLOOKUP($E121,BOFEK_CLUSTERS!$A$2:$AM$313,38,0)</f>
        <v>0.37</v>
      </c>
      <c r="G121">
        <f>VLOOKUP($E121,BOFEK_CLUSTERS!$A$2:$AM$313,39,0)</f>
        <v>0.73</v>
      </c>
      <c r="H121">
        <f t="shared" si="3"/>
        <v>0</v>
      </c>
      <c r="I121">
        <f>VLOOKUP($E121,BOFEK_CLUSTERS!$A$2:$AN$313,40,0)</f>
        <v>0.35</v>
      </c>
      <c r="J121">
        <v>1.2</v>
      </c>
      <c r="K121" s="1">
        <f>VLOOKUP($E121,BOFEK_CLUSTERS!$A$2:$AP$313,42,0)</f>
        <v>0</v>
      </c>
    </row>
    <row r="122" spans="1:11" x14ac:dyDescent="0.2">
      <c r="A122">
        <v>121</v>
      </c>
      <c r="B122" t="s">
        <v>249</v>
      </c>
      <c r="C122" t="str">
        <f t="shared" si="2"/>
        <v>zand</v>
      </c>
      <c r="D122" t="s">
        <v>250</v>
      </c>
      <c r="E122">
        <v>313</v>
      </c>
      <c r="F122">
        <f>VLOOKUP($E122,BOFEK_CLUSTERS!$A$2:$AM$313,38,0)</f>
        <v>0.36</v>
      </c>
      <c r="G122">
        <f>VLOOKUP($E122,BOFEK_CLUSTERS!$A$2:$AM$313,39,0)</f>
        <v>0.39</v>
      </c>
      <c r="H122">
        <f t="shared" si="3"/>
        <v>0</v>
      </c>
      <c r="I122">
        <f>VLOOKUP($E122,BOFEK_CLUSTERS!$A$2:$AN$313,40,0)</f>
        <v>0.01</v>
      </c>
      <c r="J122">
        <v>1.2</v>
      </c>
      <c r="K122" s="1">
        <f>VLOOKUP($E122,BOFEK_CLUSTERS!$A$2:$AP$313,42,0)</f>
        <v>0</v>
      </c>
    </row>
    <row r="123" spans="1:11" x14ac:dyDescent="0.2">
      <c r="A123">
        <v>122</v>
      </c>
      <c r="B123" t="s">
        <v>251</v>
      </c>
      <c r="C123" t="str">
        <f t="shared" si="2"/>
        <v>zand</v>
      </c>
      <c r="D123" t="s">
        <v>252</v>
      </c>
      <c r="E123">
        <v>324</v>
      </c>
      <c r="F123">
        <f>VLOOKUP($E123,BOFEK_CLUSTERS!$A$2:$AM$313,38,0)</f>
        <v>0.92</v>
      </c>
      <c r="G123">
        <f>VLOOKUP($E123,BOFEK_CLUSTERS!$A$2:$AM$313,39,0)</f>
        <v>0.35</v>
      </c>
      <c r="H123">
        <f t="shared" si="3"/>
        <v>0</v>
      </c>
      <c r="I123">
        <f>VLOOKUP($E123,BOFEK_CLUSTERS!$A$2:$AN$313,40,0)</f>
        <v>0</v>
      </c>
      <c r="J123">
        <v>1.2</v>
      </c>
      <c r="K123" s="1">
        <f>VLOOKUP($E123,BOFEK_CLUSTERS!$A$2:$AP$313,42,0)</f>
        <v>0</v>
      </c>
    </row>
    <row r="124" spans="1:11" x14ac:dyDescent="0.2">
      <c r="A124">
        <v>123</v>
      </c>
      <c r="B124" t="s">
        <v>253</v>
      </c>
      <c r="C124" t="str">
        <f t="shared" si="2"/>
        <v>zand</v>
      </c>
      <c r="D124" t="s">
        <v>254</v>
      </c>
      <c r="E124">
        <v>313</v>
      </c>
      <c r="F124">
        <f>VLOOKUP($E124,BOFEK_CLUSTERS!$A$2:$AM$313,38,0)</f>
        <v>0.36</v>
      </c>
      <c r="G124">
        <f>VLOOKUP($E124,BOFEK_CLUSTERS!$A$2:$AM$313,39,0)</f>
        <v>0.39</v>
      </c>
      <c r="H124">
        <f t="shared" si="3"/>
        <v>0</v>
      </c>
      <c r="I124">
        <f>VLOOKUP($E124,BOFEK_CLUSTERS!$A$2:$AN$313,40,0)</f>
        <v>0.01</v>
      </c>
      <c r="J124">
        <v>1.2</v>
      </c>
      <c r="K124" s="1">
        <f>VLOOKUP($E124,BOFEK_CLUSTERS!$A$2:$AP$313,42,0)</f>
        <v>0</v>
      </c>
    </row>
    <row r="125" spans="1:11" x14ac:dyDescent="0.2">
      <c r="A125">
        <v>124</v>
      </c>
      <c r="B125" t="s">
        <v>255</v>
      </c>
      <c r="C125" t="str">
        <f t="shared" si="2"/>
        <v>klei</v>
      </c>
      <c r="D125" t="s">
        <v>256</v>
      </c>
      <c r="E125">
        <v>411</v>
      </c>
      <c r="F125">
        <f>VLOOKUP($E125,BOFEK_CLUSTERS!$A$2:$AM$313,38,0)</f>
        <v>0.08</v>
      </c>
      <c r="G125">
        <f>VLOOKUP($E125,BOFEK_CLUSTERS!$A$2:$AM$313,39,0)</f>
        <v>0.41</v>
      </c>
      <c r="H125">
        <f t="shared" si="3"/>
        <v>0</v>
      </c>
      <c r="I125">
        <f>VLOOKUP($E125,BOFEK_CLUSTERS!$A$2:$AN$313,40,0)</f>
        <v>0.01</v>
      </c>
      <c r="J125">
        <v>1.2</v>
      </c>
      <c r="K125" s="1">
        <f>VLOOKUP($E125,BOFEK_CLUSTERS!$A$2:$AP$313,42,0)</f>
        <v>0</v>
      </c>
    </row>
    <row r="126" spans="1:11" x14ac:dyDescent="0.2">
      <c r="A126">
        <v>125</v>
      </c>
      <c r="B126" t="s">
        <v>257</v>
      </c>
      <c r="C126" t="str">
        <f t="shared" si="2"/>
        <v>klei</v>
      </c>
      <c r="D126" t="s">
        <v>258</v>
      </c>
      <c r="E126">
        <v>410</v>
      </c>
      <c r="F126">
        <f>VLOOKUP($E126,BOFEK_CLUSTERS!$A$2:$AM$313,38,0)</f>
        <v>0.06</v>
      </c>
      <c r="G126">
        <f>VLOOKUP($E126,BOFEK_CLUSTERS!$A$2:$AM$313,39,0)</f>
        <v>0.4</v>
      </c>
      <c r="H126">
        <f t="shared" si="3"/>
        <v>0</v>
      </c>
      <c r="I126">
        <f>VLOOKUP($E126,BOFEK_CLUSTERS!$A$2:$AN$313,40,0)</f>
        <v>0.01</v>
      </c>
      <c r="J126">
        <v>1.2</v>
      </c>
      <c r="K126" s="1">
        <f>VLOOKUP($E126,BOFEK_CLUSTERS!$A$2:$AP$313,42,0)</f>
        <v>0</v>
      </c>
    </row>
    <row r="127" spans="1:11" x14ac:dyDescent="0.2">
      <c r="A127">
        <v>126</v>
      </c>
      <c r="B127" t="s">
        <v>259</v>
      </c>
      <c r="C127" t="str">
        <f t="shared" si="2"/>
        <v>klei</v>
      </c>
      <c r="D127" t="s">
        <v>260</v>
      </c>
      <c r="E127">
        <v>416</v>
      </c>
      <c r="F127">
        <f>VLOOKUP($E127,BOFEK_CLUSTERS!$A$2:$AM$313,38,0)</f>
        <v>0.25</v>
      </c>
      <c r="G127">
        <f>VLOOKUP($E127,BOFEK_CLUSTERS!$A$2:$AM$313,39,0)</f>
        <v>0.41</v>
      </c>
      <c r="H127">
        <f t="shared" si="3"/>
        <v>0</v>
      </c>
      <c r="I127">
        <f>VLOOKUP($E127,BOFEK_CLUSTERS!$A$2:$AN$313,40,0)</f>
        <v>0.01</v>
      </c>
      <c r="J127">
        <v>1.2</v>
      </c>
      <c r="K127" s="1">
        <f>VLOOKUP($E127,BOFEK_CLUSTERS!$A$2:$AP$313,42,0)</f>
        <v>0</v>
      </c>
    </row>
    <row r="128" spans="1:11" x14ac:dyDescent="0.2">
      <c r="A128">
        <v>127</v>
      </c>
      <c r="B128" t="s">
        <v>261</v>
      </c>
      <c r="C128" t="str">
        <f t="shared" si="2"/>
        <v>zand</v>
      </c>
      <c r="D128" t="s">
        <v>262</v>
      </c>
      <c r="E128">
        <v>302</v>
      </c>
      <c r="F128">
        <f>VLOOKUP($E128,BOFEK_CLUSTERS!$A$2:$AM$313,38,0)</f>
        <v>0.91</v>
      </c>
      <c r="G128">
        <f>VLOOKUP($E128,BOFEK_CLUSTERS!$A$2:$AM$313,39,0)</f>
        <v>0.35</v>
      </c>
      <c r="H128">
        <f t="shared" si="3"/>
        <v>0</v>
      </c>
      <c r="I128">
        <f>VLOOKUP($E128,BOFEK_CLUSTERS!$A$2:$AN$313,40,0)</f>
        <v>0</v>
      </c>
      <c r="J128">
        <v>1.2</v>
      </c>
      <c r="K128" s="1">
        <f>VLOOKUP($E128,BOFEK_CLUSTERS!$A$2:$AP$313,42,0)</f>
        <v>0</v>
      </c>
    </row>
    <row r="129" spans="1:11" x14ac:dyDescent="0.2">
      <c r="A129">
        <v>128</v>
      </c>
      <c r="B129" t="s">
        <v>263</v>
      </c>
      <c r="C129" t="str">
        <f t="shared" si="2"/>
        <v>zand</v>
      </c>
      <c r="D129" t="s">
        <v>264</v>
      </c>
      <c r="E129">
        <v>320</v>
      </c>
      <c r="F129">
        <f>VLOOKUP($E129,BOFEK_CLUSTERS!$A$2:$AM$313,38,0)</f>
        <v>1.84</v>
      </c>
      <c r="G129">
        <f>VLOOKUP($E129,BOFEK_CLUSTERS!$A$2:$AM$313,39,0)</f>
        <v>0.33</v>
      </c>
      <c r="H129">
        <f t="shared" si="3"/>
        <v>0</v>
      </c>
      <c r="I129">
        <f>VLOOKUP($E129,BOFEK_CLUSTERS!$A$2:$AN$313,40,0)</f>
        <v>0.02</v>
      </c>
      <c r="J129">
        <v>1.2</v>
      </c>
      <c r="K129" s="1">
        <f>VLOOKUP($E129,BOFEK_CLUSTERS!$A$2:$AP$313,42,0)</f>
        <v>0</v>
      </c>
    </row>
    <row r="130" spans="1:11" x14ac:dyDescent="0.2">
      <c r="A130">
        <v>129</v>
      </c>
      <c r="B130" t="s">
        <v>265</v>
      </c>
      <c r="C130" t="str">
        <f t="shared" ref="C130:C193" si="4">IF(E130=999,"onbekend",IF(E130=998,"water",IF(E130&lt;207,"veen",IF(E130&lt;328,"zand",IF(E130&lt;423,"klei","leem")))))</f>
        <v>zand</v>
      </c>
      <c r="D130" t="s">
        <v>266</v>
      </c>
      <c r="E130">
        <v>323</v>
      </c>
      <c r="F130">
        <f>VLOOKUP($E130,BOFEK_CLUSTERS!$A$2:$AM$313,38,0)</f>
        <v>0.53</v>
      </c>
      <c r="G130">
        <f>VLOOKUP($E130,BOFEK_CLUSTERS!$A$2:$AM$313,39,0)</f>
        <v>0.39</v>
      </c>
      <c r="H130">
        <f t="shared" ref="H130:H193" si="5">IF(C130="veen",1,0)</f>
        <v>0</v>
      </c>
      <c r="I130">
        <f>VLOOKUP($E130,BOFEK_CLUSTERS!$A$2:$AN$313,40,0)</f>
        <v>0.01</v>
      </c>
      <c r="J130">
        <v>1.2</v>
      </c>
      <c r="K130" s="1">
        <f>VLOOKUP($E130,BOFEK_CLUSTERS!$A$2:$AP$313,42,0)</f>
        <v>0</v>
      </c>
    </row>
    <row r="131" spans="1:11" x14ac:dyDescent="0.2">
      <c r="A131">
        <v>130</v>
      </c>
      <c r="B131" t="s">
        <v>267</v>
      </c>
      <c r="C131" t="str">
        <f t="shared" si="4"/>
        <v>zand</v>
      </c>
      <c r="D131" t="s">
        <v>268</v>
      </c>
      <c r="E131">
        <v>323</v>
      </c>
      <c r="F131">
        <f>VLOOKUP($E131,BOFEK_CLUSTERS!$A$2:$AM$313,38,0)</f>
        <v>0.53</v>
      </c>
      <c r="G131">
        <f>VLOOKUP($E131,BOFEK_CLUSTERS!$A$2:$AM$313,39,0)</f>
        <v>0.39</v>
      </c>
      <c r="H131">
        <f t="shared" si="5"/>
        <v>0</v>
      </c>
      <c r="I131">
        <f>VLOOKUP($E131,BOFEK_CLUSTERS!$A$2:$AN$313,40,0)</f>
        <v>0.01</v>
      </c>
      <c r="J131">
        <v>1.2</v>
      </c>
      <c r="K131" s="1">
        <f>VLOOKUP($E131,BOFEK_CLUSTERS!$A$2:$AP$313,42,0)</f>
        <v>0</v>
      </c>
    </row>
    <row r="132" spans="1:11" x14ac:dyDescent="0.2">
      <c r="A132">
        <v>131</v>
      </c>
      <c r="B132" t="s">
        <v>269</v>
      </c>
      <c r="C132" t="str">
        <f t="shared" si="4"/>
        <v>zand</v>
      </c>
      <c r="D132" t="s">
        <v>270</v>
      </c>
      <c r="E132">
        <v>323</v>
      </c>
      <c r="F132">
        <f>VLOOKUP($E132,BOFEK_CLUSTERS!$A$2:$AM$313,38,0)</f>
        <v>0.53</v>
      </c>
      <c r="G132">
        <f>VLOOKUP($E132,BOFEK_CLUSTERS!$A$2:$AM$313,39,0)</f>
        <v>0.39</v>
      </c>
      <c r="H132">
        <f t="shared" si="5"/>
        <v>0</v>
      </c>
      <c r="I132">
        <f>VLOOKUP($E132,BOFEK_CLUSTERS!$A$2:$AN$313,40,0)</f>
        <v>0.01</v>
      </c>
      <c r="J132">
        <v>1.2</v>
      </c>
      <c r="K132" s="1">
        <f>VLOOKUP($E132,BOFEK_CLUSTERS!$A$2:$AP$313,42,0)</f>
        <v>0</v>
      </c>
    </row>
    <row r="133" spans="1:11" x14ac:dyDescent="0.2">
      <c r="A133">
        <v>132</v>
      </c>
      <c r="B133" t="s">
        <v>271</v>
      </c>
      <c r="C133" t="str">
        <f t="shared" si="4"/>
        <v>klei</v>
      </c>
      <c r="D133" t="s">
        <v>272</v>
      </c>
      <c r="E133">
        <v>416</v>
      </c>
      <c r="F133">
        <f>VLOOKUP($E133,BOFEK_CLUSTERS!$A$2:$AM$313,38,0)</f>
        <v>0.25</v>
      </c>
      <c r="G133">
        <f>VLOOKUP($E133,BOFEK_CLUSTERS!$A$2:$AM$313,39,0)</f>
        <v>0.41</v>
      </c>
      <c r="H133">
        <f t="shared" si="5"/>
        <v>0</v>
      </c>
      <c r="I133">
        <f>VLOOKUP($E133,BOFEK_CLUSTERS!$A$2:$AN$313,40,0)</f>
        <v>0.01</v>
      </c>
      <c r="J133">
        <v>1.2</v>
      </c>
      <c r="K133" s="1">
        <f>VLOOKUP($E133,BOFEK_CLUSTERS!$A$2:$AP$313,42,0)</f>
        <v>0</v>
      </c>
    </row>
    <row r="134" spans="1:11" x14ac:dyDescent="0.2">
      <c r="A134">
        <v>133</v>
      </c>
      <c r="B134" t="s">
        <v>273</v>
      </c>
      <c r="C134" t="str">
        <f t="shared" si="4"/>
        <v>zand</v>
      </c>
      <c r="D134" t="s">
        <v>274</v>
      </c>
      <c r="E134">
        <v>327</v>
      </c>
      <c r="F134">
        <f>VLOOKUP($E134,BOFEK_CLUSTERS!$A$2:$AM$313,38,0)</f>
        <v>0.55000000000000004</v>
      </c>
      <c r="G134">
        <f>VLOOKUP($E134,BOFEK_CLUSTERS!$A$2:$AM$313,39,0)</f>
        <v>0.36</v>
      </c>
      <c r="H134">
        <f t="shared" si="5"/>
        <v>0</v>
      </c>
      <c r="I134">
        <f>VLOOKUP($E134,BOFEK_CLUSTERS!$A$2:$AN$313,40,0)</f>
        <v>0.01</v>
      </c>
      <c r="J134">
        <v>1.2</v>
      </c>
      <c r="K134" s="1">
        <f>VLOOKUP($E134,BOFEK_CLUSTERS!$A$2:$AP$313,42,0)</f>
        <v>0</v>
      </c>
    </row>
    <row r="135" spans="1:11" x14ac:dyDescent="0.2">
      <c r="A135">
        <v>134</v>
      </c>
      <c r="B135" t="s">
        <v>275</v>
      </c>
      <c r="C135" t="str">
        <f t="shared" si="4"/>
        <v>zand</v>
      </c>
      <c r="D135" t="s">
        <v>276</v>
      </c>
      <c r="E135">
        <v>327</v>
      </c>
      <c r="F135">
        <f>VLOOKUP($E135,BOFEK_CLUSTERS!$A$2:$AM$313,38,0)</f>
        <v>0.55000000000000004</v>
      </c>
      <c r="G135">
        <f>VLOOKUP($E135,BOFEK_CLUSTERS!$A$2:$AM$313,39,0)</f>
        <v>0.36</v>
      </c>
      <c r="H135">
        <f t="shared" si="5"/>
        <v>0</v>
      </c>
      <c r="I135">
        <f>VLOOKUP($E135,BOFEK_CLUSTERS!$A$2:$AN$313,40,0)</f>
        <v>0.01</v>
      </c>
      <c r="J135">
        <v>1.2</v>
      </c>
      <c r="K135" s="1">
        <f>VLOOKUP($E135,BOFEK_CLUSTERS!$A$2:$AP$313,42,0)</f>
        <v>0</v>
      </c>
    </row>
    <row r="136" spans="1:11" x14ac:dyDescent="0.2">
      <c r="A136">
        <v>135</v>
      </c>
      <c r="B136" t="s">
        <v>277</v>
      </c>
      <c r="C136" t="str">
        <f t="shared" si="4"/>
        <v>zand</v>
      </c>
      <c r="D136" t="s">
        <v>278</v>
      </c>
      <c r="E136">
        <v>311</v>
      </c>
      <c r="F136">
        <f>VLOOKUP($E136,BOFEK_CLUSTERS!$A$2:$AM$313,38,0)</f>
        <v>0.38</v>
      </c>
      <c r="G136">
        <f>VLOOKUP($E136,BOFEK_CLUSTERS!$A$2:$AM$313,39,0)</f>
        <v>0.41</v>
      </c>
      <c r="H136">
        <f t="shared" si="5"/>
        <v>0</v>
      </c>
      <c r="I136">
        <f>VLOOKUP($E136,BOFEK_CLUSTERS!$A$2:$AN$313,40,0)</f>
        <v>0.04</v>
      </c>
      <c r="J136">
        <v>1.2</v>
      </c>
      <c r="K136" s="1">
        <f>VLOOKUP($E136,BOFEK_CLUSTERS!$A$2:$AP$313,42,0)</f>
        <v>0</v>
      </c>
    </row>
    <row r="137" spans="1:11" x14ac:dyDescent="0.2">
      <c r="A137">
        <v>136</v>
      </c>
      <c r="B137" t="s">
        <v>279</v>
      </c>
      <c r="C137" t="str">
        <f t="shared" si="4"/>
        <v>leem</v>
      </c>
      <c r="D137" t="s">
        <v>280</v>
      </c>
      <c r="E137">
        <v>507</v>
      </c>
      <c r="F137">
        <f>VLOOKUP($E137,BOFEK_CLUSTERS!$A$2:$AM$313,38,0)</f>
        <v>0.04</v>
      </c>
      <c r="G137">
        <f>VLOOKUP($E137,BOFEK_CLUSTERS!$A$2:$AM$313,39,0)</f>
        <v>0.43</v>
      </c>
      <c r="H137">
        <f t="shared" si="5"/>
        <v>0</v>
      </c>
      <c r="I137">
        <f>VLOOKUP($E137,BOFEK_CLUSTERS!$A$2:$AN$313,40,0)</f>
        <v>0.01</v>
      </c>
      <c r="J137">
        <v>1.2</v>
      </c>
      <c r="K137" s="1">
        <f>VLOOKUP($E137,BOFEK_CLUSTERS!$A$2:$AP$313,42,0)</f>
        <v>0</v>
      </c>
    </row>
    <row r="138" spans="1:11" x14ac:dyDescent="0.2">
      <c r="A138">
        <v>137</v>
      </c>
      <c r="B138" t="s">
        <v>281</v>
      </c>
      <c r="C138" t="str">
        <f t="shared" si="4"/>
        <v>zand</v>
      </c>
      <c r="D138" t="s">
        <v>282</v>
      </c>
      <c r="E138">
        <v>301</v>
      </c>
      <c r="F138">
        <f>VLOOKUP($E138,BOFEK_CLUSTERS!$A$2:$AM$313,38,0)</f>
        <v>0.88</v>
      </c>
      <c r="G138">
        <f>VLOOKUP($E138,BOFEK_CLUSTERS!$A$2:$AM$313,39,0)</f>
        <v>0.35</v>
      </c>
      <c r="H138">
        <f t="shared" si="5"/>
        <v>0</v>
      </c>
      <c r="I138">
        <f>VLOOKUP($E138,BOFEK_CLUSTERS!$A$2:$AN$313,40,0)</f>
        <v>0.01</v>
      </c>
      <c r="J138">
        <v>1.2</v>
      </c>
      <c r="K138" s="1">
        <f>VLOOKUP($E138,BOFEK_CLUSTERS!$A$2:$AP$313,42,0)</f>
        <v>0</v>
      </c>
    </row>
    <row r="139" spans="1:11" x14ac:dyDescent="0.2">
      <c r="A139">
        <v>138</v>
      </c>
      <c r="B139" t="s">
        <v>283</v>
      </c>
      <c r="C139" t="str">
        <f t="shared" si="4"/>
        <v>zand</v>
      </c>
      <c r="D139" t="s">
        <v>284</v>
      </c>
      <c r="E139">
        <v>320</v>
      </c>
      <c r="F139">
        <f>VLOOKUP($E139,BOFEK_CLUSTERS!$A$2:$AM$313,38,0)</f>
        <v>1.84</v>
      </c>
      <c r="G139">
        <f>VLOOKUP($E139,BOFEK_CLUSTERS!$A$2:$AM$313,39,0)</f>
        <v>0.33</v>
      </c>
      <c r="H139">
        <f t="shared" si="5"/>
        <v>0</v>
      </c>
      <c r="I139">
        <f>VLOOKUP($E139,BOFEK_CLUSTERS!$A$2:$AN$313,40,0)</f>
        <v>0.02</v>
      </c>
      <c r="J139">
        <v>1.2</v>
      </c>
      <c r="K139" s="1">
        <f>VLOOKUP($E139,BOFEK_CLUSTERS!$A$2:$AP$313,42,0)</f>
        <v>0</v>
      </c>
    </row>
    <row r="140" spans="1:11" x14ac:dyDescent="0.2">
      <c r="A140">
        <v>139</v>
      </c>
      <c r="B140" t="s">
        <v>285</v>
      </c>
      <c r="C140" t="str">
        <f t="shared" si="4"/>
        <v>zand</v>
      </c>
      <c r="D140" t="s">
        <v>286</v>
      </c>
      <c r="E140">
        <v>304</v>
      </c>
      <c r="F140">
        <f>VLOOKUP($E140,BOFEK_CLUSTERS!$A$2:$AM$313,38,0)</f>
        <v>0.62</v>
      </c>
      <c r="G140">
        <f>VLOOKUP($E140,BOFEK_CLUSTERS!$A$2:$AM$313,39,0)</f>
        <v>0.38</v>
      </c>
      <c r="H140">
        <f t="shared" si="5"/>
        <v>0</v>
      </c>
      <c r="I140">
        <f>VLOOKUP($E140,BOFEK_CLUSTERS!$A$2:$AN$313,40,0)</f>
        <v>0.02</v>
      </c>
      <c r="J140">
        <v>1.2</v>
      </c>
      <c r="K140" s="1">
        <f>VLOOKUP($E140,BOFEK_CLUSTERS!$A$2:$AP$313,42,0)</f>
        <v>0</v>
      </c>
    </row>
    <row r="141" spans="1:11" x14ac:dyDescent="0.2">
      <c r="A141">
        <v>140</v>
      </c>
      <c r="B141" t="s">
        <v>287</v>
      </c>
      <c r="C141" t="str">
        <f t="shared" si="4"/>
        <v>zand</v>
      </c>
      <c r="D141" t="s">
        <v>288</v>
      </c>
      <c r="E141">
        <v>320</v>
      </c>
      <c r="F141">
        <f>VLOOKUP($E141,BOFEK_CLUSTERS!$A$2:$AM$313,38,0)</f>
        <v>1.84</v>
      </c>
      <c r="G141">
        <f>VLOOKUP($E141,BOFEK_CLUSTERS!$A$2:$AM$313,39,0)</f>
        <v>0.33</v>
      </c>
      <c r="H141">
        <f t="shared" si="5"/>
        <v>0</v>
      </c>
      <c r="I141">
        <f>VLOOKUP($E141,BOFEK_CLUSTERS!$A$2:$AN$313,40,0)</f>
        <v>0.02</v>
      </c>
      <c r="J141">
        <v>1.2</v>
      </c>
      <c r="K141" s="1">
        <f>VLOOKUP($E141,BOFEK_CLUSTERS!$A$2:$AP$313,42,0)</f>
        <v>0</v>
      </c>
    </row>
    <row r="142" spans="1:11" x14ac:dyDescent="0.2">
      <c r="A142">
        <v>141</v>
      </c>
      <c r="B142" t="s">
        <v>289</v>
      </c>
      <c r="C142" t="str">
        <f t="shared" si="4"/>
        <v>klei</v>
      </c>
      <c r="D142" t="s">
        <v>290</v>
      </c>
      <c r="E142">
        <v>408</v>
      </c>
      <c r="F142">
        <f>VLOOKUP($E142,BOFEK_CLUSTERS!$A$2:$AM$313,38,0)</f>
        <v>0.35</v>
      </c>
      <c r="G142">
        <f>VLOOKUP($E142,BOFEK_CLUSTERS!$A$2:$AM$313,39,0)</f>
        <v>0.38</v>
      </c>
      <c r="H142">
        <f t="shared" si="5"/>
        <v>0</v>
      </c>
      <c r="I142">
        <f>VLOOKUP($E142,BOFEK_CLUSTERS!$A$2:$AN$313,40,0)</f>
        <v>0.01</v>
      </c>
      <c r="J142">
        <v>1.2</v>
      </c>
      <c r="K142" s="1">
        <f>VLOOKUP($E142,BOFEK_CLUSTERS!$A$2:$AP$313,42,0)</f>
        <v>0</v>
      </c>
    </row>
    <row r="143" spans="1:11" x14ac:dyDescent="0.2">
      <c r="A143">
        <v>142</v>
      </c>
      <c r="B143" t="s">
        <v>291</v>
      </c>
      <c r="C143" t="str">
        <f t="shared" si="4"/>
        <v>klei</v>
      </c>
      <c r="D143" t="s">
        <v>292</v>
      </c>
      <c r="E143">
        <v>408</v>
      </c>
      <c r="F143">
        <f>VLOOKUP($E143,BOFEK_CLUSTERS!$A$2:$AM$313,38,0)</f>
        <v>0.35</v>
      </c>
      <c r="G143">
        <f>VLOOKUP($E143,BOFEK_CLUSTERS!$A$2:$AM$313,39,0)</f>
        <v>0.38</v>
      </c>
      <c r="H143">
        <f t="shared" si="5"/>
        <v>0</v>
      </c>
      <c r="I143">
        <f>VLOOKUP($E143,BOFEK_CLUSTERS!$A$2:$AN$313,40,0)</f>
        <v>0.01</v>
      </c>
      <c r="J143">
        <v>1.2</v>
      </c>
      <c r="K143" s="1">
        <f>VLOOKUP($E143,BOFEK_CLUSTERS!$A$2:$AP$313,42,0)</f>
        <v>0</v>
      </c>
    </row>
    <row r="144" spans="1:11" x14ac:dyDescent="0.2">
      <c r="A144">
        <v>143</v>
      </c>
      <c r="B144" t="s">
        <v>293</v>
      </c>
      <c r="C144" t="str">
        <f t="shared" si="4"/>
        <v>klei</v>
      </c>
      <c r="D144" t="s">
        <v>294</v>
      </c>
      <c r="E144">
        <v>411</v>
      </c>
      <c r="F144">
        <f>VLOOKUP($E144,BOFEK_CLUSTERS!$A$2:$AM$313,38,0)</f>
        <v>0.08</v>
      </c>
      <c r="G144">
        <f>VLOOKUP($E144,BOFEK_CLUSTERS!$A$2:$AM$313,39,0)</f>
        <v>0.41</v>
      </c>
      <c r="H144">
        <f t="shared" si="5"/>
        <v>0</v>
      </c>
      <c r="I144">
        <f>VLOOKUP($E144,BOFEK_CLUSTERS!$A$2:$AN$313,40,0)</f>
        <v>0.01</v>
      </c>
      <c r="J144">
        <v>1.2</v>
      </c>
      <c r="K144" s="1">
        <f>VLOOKUP($E144,BOFEK_CLUSTERS!$A$2:$AP$313,42,0)</f>
        <v>0</v>
      </c>
    </row>
    <row r="145" spans="1:11" x14ac:dyDescent="0.2">
      <c r="A145">
        <v>144</v>
      </c>
      <c r="B145" t="s">
        <v>295</v>
      </c>
      <c r="C145" t="str">
        <f t="shared" si="4"/>
        <v>klei</v>
      </c>
      <c r="D145" t="s">
        <v>296</v>
      </c>
      <c r="E145">
        <v>401</v>
      </c>
      <c r="F145">
        <f>VLOOKUP($E145,BOFEK_CLUSTERS!$A$2:$AM$313,38,0)</f>
        <v>0.42</v>
      </c>
      <c r="G145">
        <f>VLOOKUP($E145,BOFEK_CLUSTERS!$A$2:$AM$313,39,0)</f>
        <v>0.42</v>
      </c>
      <c r="H145">
        <f t="shared" si="5"/>
        <v>0</v>
      </c>
      <c r="I145">
        <f>VLOOKUP($E145,BOFEK_CLUSTERS!$A$2:$AN$313,40,0)</f>
        <v>0.04</v>
      </c>
      <c r="J145">
        <v>1.2</v>
      </c>
      <c r="K145" s="1">
        <f>VLOOKUP($E145,BOFEK_CLUSTERS!$A$2:$AP$313,42,0)</f>
        <v>0</v>
      </c>
    </row>
    <row r="146" spans="1:11" x14ac:dyDescent="0.2">
      <c r="A146">
        <v>145</v>
      </c>
      <c r="B146" t="s">
        <v>297</v>
      </c>
      <c r="C146" t="str">
        <f t="shared" si="4"/>
        <v>klei</v>
      </c>
      <c r="D146" t="s">
        <v>298</v>
      </c>
      <c r="E146">
        <v>401</v>
      </c>
      <c r="F146">
        <f>VLOOKUP($E146,BOFEK_CLUSTERS!$A$2:$AM$313,38,0)</f>
        <v>0.42</v>
      </c>
      <c r="G146">
        <f>VLOOKUP($E146,BOFEK_CLUSTERS!$A$2:$AM$313,39,0)</f>
        <v>0.42</v>
      </c>
      <c r="H146">
        <f t="shared" si="5"/>
        <v>0</v>
      </c>
      <c r="I146">
        <f>VLOOKUP($E146,BOFEK_CLUSTERS!$A$2:$AN$313,40,0)</f>
        <v>0.04</v>
      </c>
      <c r="J146">
        <v>1.2</v>
      </c>
      <c r="K146" s="1">
        <f>VLOOKUP($E146,BOFEK_CLUSTERS!$A$2:$AP$313,42,0)</f>
        <v>0</v>
      </c>
    </row>
    <row r="147" spans="1:11" x14ac:dyDescent="0.2">
      <c r="A147">
        <v>146</v>
      </c>
      <c r="B147" t="s">
        <v>299</v>
      </c>
      <c r="C147" t="str">
        <f t="shared" si="4"/>
        <v>klei</v>
      </c>
      <c r="D147" t="s">
        <v>300</v>
      </c>
      <c r="E147">
        <v>401</v>
      </c>
      <c r="F147">
        <f>VLOOKUP($E147,BOFEK_CLUSTERS!$A$2:$AM$313,38,0)</f>
        <v>0.42</v>
      </c>
      <c r="G147">
        <f>VLOOKUP($E147,BOFEK_CLUSTERS!$A$2:$AM$313,39,0)</f>
        <v>0.42</v>
      </c>
      <c r="H147">
        <f t="shared" si="5"/>
        <v>0</v>
      </c>
      <c r="I147">
        <f>VLOOKUP($E147,BOFEK_CLUSTERS!$A$2:$AN$313,40,0)</f>
        <v>0.04</v>
      </c>
      <c r="J147">
        <v>1.2</v>
      </c>
      <c r="K147" s="1">
        <f>VLOOKUP($E147,BOFEK_CLUSTERS!$A$2:$AP$313,42,0)</f>
        <v>0</v>
      </c>
    </row>
    <row r="148" spans="1:11" x14ac:dyDescent="0.2">
      <c r="A148">
        <v>147</v>
      </c>
      <c r="B148" t="s">
        <v>301</v>
      </c>
      <c r="C148" t="str">
        <f t="shared" si="4"/>
        <v>klei</v>
      </c>
      <c r="D148" t="s">
        <v>302</v>
      </c>
      <c r="E148">
        <v>408</v>
      </c>
      <c r="F148">
        <f>VLOOKUP($E148,BOFEK_CLUSTERS!$A$2:$AM$313,38,0)</f>
        <v>0.35</v>
      </c>
      <c r="G148">
        <f>VLOOKUP($E148,BOFEK_CLUSTERS!$A$2:$AM$313,39,0)</f>
        <v>0.38</v>
      </c>
      <c r="H148">
        <f t="shared" si="5"/>
        <v>0</v>
      </c>
      <c r="I148">
        <f>VLOOKUP($E148,BOFEK_CLUSTERS!$A$2:$AN$313,40,0)</f>
        <v>0.01</v>
      </c>
      <c r="J148">
        <v>1.2</v>
      </c>
      <c r="K148" s="1">
        <f>VLOOKUP($E148,BOFEK_CLUSTERS!$A$2:$AP$313,42,0)</f>
        <v>0</v>
      </c>
    </row>
    <row r="149" spans="1:11" x14ac:dyDescent="0.2">
      <c r="A149">
        <v>148</v>
      </c>
      <c r="B149" t="s">
        <v>303</v>
      </c>
      <c r="C149" t="str">
        <f t="shared" si="4"/>
        <v>klei</v>
      </c>
      <c r="D149" t="s">
        <v>304</v>
      </c>
      <c r="E149">
        <v>416</v>
      </c>
      <c r="F149">
        <f>VLOOKUP($E149,BOFEK_CLUSTERS!$A$2:$AM$313,38,0)</f>
        <v>0.25</v>
      </c>
      <c r="G149">
        <f>VLOOKUP($E149,BOFEK_CLUSTERS!$A$2:$AM$313,39,0)</f>
        <v>0.41</v>
      </c>
      <c r="H149">
        <f t="shared" si="5"/>
        <v>0</v>
      </c>
      <c r="I149">
        <f>VLOOKUP($E149,BOFEK_CLUSTERS!$A$2:$AN$313,40,0)</f>
        <v>0.01</v>
      </c>
      <c r="J149">
        <v>1.2</v>
      </c>
      <c r="K149" s="1">
        <f>VLOOKUP($E149,BOFEK_CLUSTERS!$A$2:$AP$313,42,0)</f>
        <v>0</v>
      </c>
    </row>
    <row r="150" spans="1:11" x14ac:dyDescent="0.2">
      <c r="A150">
        <v>149</v>
      </c>
      <c r="B150" t="s">
        <v>305</v>
      </c>
      <c r="C150" t="str">
        <f t="shared" si="4"/>
        <v>klei</v>
      </c>
      <c r="D150" t="s">
        <v>306</v>
      </c>
      <c r="E150">
        <v>416</v>
      </c>
      <c r="F150">
        <f>VLOOKUP($E150,BOFEK_CLUSTERS!$A$2:$AM$313,38,0)</f>
        <v>0.25</v>
      </c>
      <c r="G150">
        <f>VLOOKUP($E150,BOFEK_CLUSTERS!$A$2:$AM$313,39,0)</f>
        <v>0.41</v>
      </c>
      <c r="H150">
        <f t="shared" si="5"/>
        <v>0</v>
      </c>
      <c r="I150">
        <f>VLOOKUP($E150,BOFEK_CLUSTERS!$A$2:$AN$313,40,0)</f>
        <v>0.01</v>
      </c>
      <c r="J150">
        <v>1.2</v>
      </c>
      <c r="K150" s="1">
        <f>VLOOKUP($E150,BOFEK_CLUSTERS!$A$2:$AP$313,42,0)</f>
        <v>0</v>
      </c>
    </row>
    <row r="151" spans="1:11" x14ac:dyDescent="0.2">
      <c r="A151">
        <v>150</v>
      </c>
      <c r="B151" t="s">
        <v>307</v>
      </c>
      <c r="C151" t="str">
        <f t="shared" si="4"/>
        <v>klei</v>
      </c>
      <c r="D151" t="s">
        <v>308</v>
      </c>
      <c r="E151">
        <v>410</v>
      </c>
      <c r="F151">
        <f>VLOOKUP($E151,BOFEK_CLUSTERS!$A$2:$AM$313,38,0)</f>
        <v>0.06</v>
      </c>
      <c r="G151">
        <f>VLOOKUP($E151,BOFEK_CLUSTERS!$A$2:$AM$313,39,0)</f>
        <v>0.4</v>
      </c>
      <c r="H151">
        <f t="shared" si="5"/>
        <v>0</v>
      </c>
      <c r="I151">
        <f>VLOOKUP($E151,BOFEK_CLUSTERS!$A$2:$AN$313,40,0)</f>
        <v>0.01</v>
      </c>
      <c r="J151">
        <v>1.2</v>
      </c>
      <c r="K151" s="1">
        <f>VLOOKUP($E151,BOFEK_CLUSTERS!$A$2:$AP$313,42,0)</f>
        <v>0</v>
      </c>
    </row>
    <row r="152" spans="1:11" x14ac:dyDescent="0.2">
      <c r="A152">
        <v>151</v>
      </c>
      <c r="B152" t="s">
        <v>309</v>
      </c>
      <c r="C152" t="str">
        <f t="shared" si="4"/>
        <v>klei</v>
      </c>
      <c r="D152" t="s">
        <v>310</v>
      </c>
      <c r="E152">
        <v>418</v>
      </c>
      <c r="F152">
        <f>VLOOKUP($E152,BOFEK_CLUSTERS!$A$2:$AM$313,38,0)</f>
        <v>0.06</v>
      </c>
      <c r="G152">
        <f>VLOOKUP($E152,BOFEK_CLUSTERS!$A$2:$AM$313,39,0)</f>
        <v>0.42</v>
      </c>
      <c r="H152">
        <f t="shared" si="5"/>
        <v>0</v>
      </c>
      <c r="I152">
        <f>VLOOKUP($E152,BOFEK_CLUSTERS!$A$2:$AN$313,40,0)</f>
        <v>0.01</v>
      </c>
      <c r="J152">
        <v>1.2</v>
      </c>
      <c r="K152" s="1">
        <f>VLOOKUP($E152,BOFEK_CLUSTERS!$A$2:$AP$313,42,0)</f>
        <v>0</v>
      </c>
    </row>
    <row r="153" spans="1:11" x14ac:dyDescent="0.2">
      <c r="A153">
        <v>152</v>
      </c>
      <c r="B153" t="s">
        <v>311</v>
      </c>
      <c r="C153" t="str">
        <f t="shared" si="4"/>
        <v>klei</v>
      </c>
      <c r="D153" t="s">
        <v>312</v>
      </c>
      <c r="E153">
        <v>418</v>
      </c>
      <c r="F153">
        <f>VLOOKUP($E153,BOFEK_CLUSTERS!$A$2:$AM$313,38,0)</f>
        <v>0.06</v>
      </c>
      <c r="G153">
        <f>VLOOKUP($E153,BOFEK_CLUSTERS!$A$2:$AM$313,39,0)</f>
        <v>0.42</v>
      </c>
      <c r="H153">
        <f t="shared" si="5"/>
        <v>0</v>
      </c>
      <c r="I153">
        <f>VLOOKUP($E153,BOFEK_CLUSTERS!$A$2:$AN$313,40,0)</f>
        <v>0.01</v>
      </c>
      <c r="J153">
        <v>1.2</v>
      </c>
      <c r="K153" s="1">
        <f>VLOOKUP($E153,BOFEK_CLUSTERS!$A$2:$AP$313,42,0)</f>
        <v>0</v>
      </c>
    </row>
    <row r="154" spans="1:11" x14ac:dyDescent="0.2">
      <c r="A154">
        <v>153</v>
      </c>
      <c r="B154" t="s">
        <v>313</v>
      </c>
      <c r="C154" t="str">
        <f t="shared" si="4"/>
        <v>klei</v>
      </c>
      <c r="D154" t="s">
        <v>314</v>
      </c>
      <c r="E154">
        <v>408</v>
      </c>
      <c r="F154">
        <f>VLOOKUP($E154,BOFEK_CLUSTERS!$A$2:$AM$313,38,0)</f>
        <v>0.35</v>
      </c>
      <c r="G154">
        <f>VLOOKUP($E154,BOFEK_CLUSTERS!$A$2:$AM$313,39,0)</f>
        <v>0.38</v>
      </c>
      <c r="H154">
        <f t="shared" si="5"/>
        <v>0</v>
      </c>
      <c r="I154">
        <f>VLOOKUP($E154,BOFEK_CLUSTERS!$A$2:$AN$313,40,0)</f>
        <v>0.01</v>
      </c>
      <c r="J154">
        <v>1.2</v>
      </c>
      <c r="K154" s="1">
        <f>VLOOKUP($E154,BOFEK_CLUSTERS!$A$2:$AP$313,42,0)</f>
        <v>0</v>
      </c>
    </row>
    <row r="155" spans="1:11" x14ac:dyDescent="0.2">
      <c r="A155">
        <v>154</v>
      </c>
      <c r="B155" t="s">
        <v>315</v>
      </c>
      <c r="C155" t="str">
        <f t="shared" si="4"/>
        <v>klei</v>
      </c>
      <c r="D155" t="s">
        <v>316</v>
      </c>
      <c r="E155">
        <v>418</v>
      </c>
      <c r="F155">
        <f>VLOOKUP($E155,BOFEK_CLUSTERS!$A$2:$AM$313,38,0)</f>
        <v>0.06</v>
      </c>
      <c r="G155">
        <f>VLOOKUP($E155,BOFEK_CLUSTERS!$A$2:$AM$313,39,0)</f>
        <v>0.42</v>
      </c>
      <c r="H155">
        <f t="shared" si="5"/>
        <v>0</v>
      </c>
      <c r="I155">
        <f>VLOOKUP($E155,BOFEK_CLUSTERS!$A$2:$AN$313,40,0)</f>
        <v>0.01</v>
      </c>
      <c r="J155">
        <v>1.2</v>
      </c>
      <c r="K155" s="1">
        <f>VLOOKUP($E155,BOFEK_CLUSTERS!$A$2:$AP$313,42,0)</f>
        <v>0</v>
      </c>
    </row>
    <row r="156" spans="1:11" x14ac:dyDescent="0.2">
      <c r="A156">
        <v>155</v>
      </c>
      <c r="B156" t="s">
        <v>317</v>
      </c>
      <c r="C156" t="str">
        <f t="shared" si="4"/>
        <v>klei</v>
      </c>
      <c r="D156" t="s">
        <v>318</v>
      </c>
      <c r="E156">
        <v>413</v>
      </c>
      <c r="F156">
        <f>VLOOKUP($E156,BOFEK_CLUSTERS!$A$2:$AM$313,38,0)</f>
        <v>0.06</v>
      </c>
      <c r="G156">
        <f>VLOOKUP($E156,BOFEK_CLUSTERS!$A$2:$AM$313,39,0)</f>
        <v>0.45</v>
      </c>
      <c r="H156">
        <f t="shared" si="5"/>
        <v>0</v>
      </c>
      <c r="I156">
        <f>VLOOKUP($E156,BOFEK_CLUSTERS!$A$2:$AN$313,40,0)</f>
        <v>0.01</v>
      </c>
      <c r="J156">
        <v>1.2</v>
      </c>
      <c r="K156" s="1">
        <f>VLOOKUP($E156,BOFEK_CLUSTERS!$A$2:$AP$313,42,0)</f>
        <v>0</v>
      </c>
    </row>
    <row r="157" spans="1:11" x14ac:dyDescent="0.2">
      <c r="A157">
        <v>156</v>
      </c>
      <c r="B157" t="s">
        <v>319</v>
      </c>
      <c r="C157" t="str">
        <f t="shared" si="4"/>
        <v>klei</v>
      </c>
      <c r="D157" t="s">
        <v>320</v>
      </c>
      <c r="E157">
        <v>401</v>
      </c>
      <c r="F157">
        <f>VLOOKUP($E157,BOFEK_CLUSTERS!$A$2:$AM$313,38,0)</f>
        <v>0.42</v>
      </c>
      <c r="G157">
        <f>VLOOKUP($E157,BOFEK_CLUSTERS!$A$2:$AM$313,39,0)</f>
        <v>0.42</v>
      </c>
      <c r="H157">
        <f t="shared" si="5"/>
        <v>0</v>
      </c>
      <c r="I157">
        <f>VLOOKUP($E157,BOFEK_CLUSTERS!$A$2:$AN$313,40,0)</f>
        <v>0.04</v>
      </c>
      <c r="J157">
        <v>1.2</v>
      </c>
      <c r="K157" s="1">
        <f>VLOOKUP($E157,BOFEK_CLUSTERS!$A$2:$AP$313,42,0)</f>
        <v>0</v>
      </c>
    </row>
    <row r="158" spans="1:11" x14ac:dyDescent="0.2">
      <c r="A158">
        <v>157</v>
      </c>
      <c r="B158" t="s">
        <v>321</v>
      </c>
      <c r="C158" t="str">
        <f t="shared" si="4"/>
        <v>klei</v>
      </c>
      <c r="D158" t="s">
        <v>322</v>
      </c>
      <c r="E158">
        <v>401</v>
      </c>
      <c r="F158">
        <f>VLOOKUP($E158,BOFEK_CLUSTERS!$A$2:$AM$313,38,0)</f>
        <v>0.42</v>
      </c>
      <c r="G158">
        <f>VLOOKUP($E158,BOFEK_CLUSTERS!$A$2:$AM$313,39,0)</f>
        <v>0.42</v>
      </c>
      <c r="H158">
        <f t="shared" si="5"/>
        <v>0</v>
      </c>
      <c r="I158">
        <f>VLOOKUP($E158,BOFEK_CLUSTERS!$A$2:$AN$313,40,0)</f>
        <v>0.04</v>
      </c>
      <c r="J158">
        <v>1.2</v>
      </c>
      <c r="K158" s="1">
        <f>VLOOKUP($E158,BOFEK_CLUSTERS!$A$2:$AP$313,42,0)</f>
        <v>0</v>
      </c>
    </row>
    <row r="159" spans="1:11" x14ac:dyDescent="0.2">
      <c r="A159">
        <v>158</v>
      </c>
      <c r="B159" t="s">
        <v>323</v>
      </c>
      <c r="C159" t="str">
        <f t="shared" si="4"/>
        <v>klei</v>
      </c>
      <c r="D159" t="s">
        <v>324</v>
      </c>
      <c r="E159">
        <v>415</v>
      </c>
      <c r="F159">
        <f>VLOOKUP($E159,BOFEK_CLUSTERS!$A$2:$AM$313,38,0)</f>
        <v>0.26</v>
      </c>
      <c r="G159">
        <f>VLOOKUP($E159,BOFEK_CLUSTERS!$A$2:$AM$313,39,0)</f>
        <v>0.46</v>
      </c>
      <c r="H159">
        <f t="shared" si="5"/>
        <v>0</v>
      </c>
      <c r="I159">
        <f>VLOOKUP($E159,BOFEK_CLUSTERS!$A$2:$AN$313,40,0)</f>
        <v>0.02</v>
      </c>
      <c r="J159">
        <v>1.2</v>
      </c>
      <c r="K159" s="1">
        <f>VLOOKUP($E159,BOFEK_CLUSTERS!$A$2:$AP$313,42,0)</f>
        <v>0</v>
      </c>
    </row>
    <row r="160" spans="1:11" x14ac:dyDescent="0.2">
      <c r="A160">
        <v>159</v>
      </c>
      <c r="B160" t="s">
        <v>325</v>
      </c>
      <c r="C160" t="str">
        <f t="shared" si="4"/>
        <v>klei</v>
      </c>
      <c r="D160" t="s">
        <v>326</v>
      </c>
      <c r="E160">
        <v>402</v>
      </c>
      <c r="F160">
        <f>VLOOKUP($E160,BOFEK_CLUSTERS!$A$2:$AM$313,38,0)</f>
        <v>0.3</v>
      </c>
      <c r="G160">
        <f>VLOOKUP($E160,BOFEK_CLUSTERS!$A$2:$AM$313,39,0)</f>
        <v>0.65</v>
      </c>
      <c r="H160">
        <f t="shared" si="5"/>
        <v>0</v>
      </c>
      <c r="I160">
        <f>VLOOKUP($E160,BOFEK_CLUSTERS!$A$2:$AN$313,40,0)</f>
        <v>0.38</v>
      </c>
      <c r="J160">
        <v>1.2</v>
      </c>
      <c r="K160" s="1">
        <f>VLOOKUP($E160,BOFEK_CLUSTERS!$A$2:$AP$313,42,0)</f>
        <v>0</v>
      </c>
    </row>
    <row r="161" spans="1:11" x14ac:dyDescent="0.2">
      <c r="A161">
        <v>160</v>
      </c>
      <c r="B161" t="s">
        <v>327</v>
      </c>
      <c r="C161" t="str">
        <f t="shared" si="4"/>
        <v>klei</v>
      </c>
      <c r="D161" t="s">
        <v>328</v>
      </c>
      <c r="E161">
        <v>414</v>
      </c>
      <c r="F161">
        <f>VLOOKUP($E161,BOFEK_CLUSTERS!$A$2:$AM$313,38,0)</f>
        <v>0.37</v>
      </c>
      <c r="G161">
        <f>VLOOKUP($E161,BOFEK_CLUSTERS!$A$2:$AM$313,39,0)</f>
        <v>0.49</v>
      </c>
      <c r="H161">
        <f t="shared" si="5"/>
        <v>0</v>
      </c>
      <c r="I161">
        <f>VLOOKUP($E161,BOFEK_CLUSTERS!$A$2:$AN$313,40,0)</f>
        <v>0.02</v>
      </c>
      <c r="J161">
        <v>1.2</v>
      </c>
      <c r="K161" s="1">
        <f>VLOOKUP($E161,BOFEK_CLUSTERS!$A$2:$AP$313,42,0)</f>
        <v>0</v>
      </c>
    </row>
    <row r="162" spans="1:11" x14ac:dyDescent="0.2">
      <c r="A162">
        <v>161</v>
      </c>
      <c r="B162" t="s">
        <v>329</v>
      </c>
      <c r="C162" t="str">
        <f t="shared" si="4"/>
        <v>klei</v>
      </c>
      <c r="D162" t="s">
        <v>330</v>
      </c>
      <c r="E162">
        <v>416</v>
      </c>
      <c r="F162">
        <f>VLOOKUP($E162,BOFEK_CLUSTERS!$A$2:$AM$313,38,0)</f>
        <v>0.25</v>
      </c>
      <c r="G162">
        <f>VLOOKUP($E162,BOFEK_CLUSTERS!$A$2:$AM$313,39,0)</f>
        <v>0.41</v>
      </c>
      <c r="H162">
        <f t="shared" si="5"/>
        <v>0</v>
      </c>
      <c r="I162">
        <f>VLOOKUP($E162,BOFEK_CLUSTERS!$A$2:$AN$313,40,0)</f>
        <v>0.01</v>
      </c>
      <c r="J162">
        <v>1.2</v>
      </c>
      <c r="K162" s="1">
        <f>VLOOKUP($E162,BOFEK_CLUSTERS!$A$2:$AP$313,42,0)</f>
        <v>0</v>
      </c>
    </row>
    <row r="163" spans="1:11" x14ac:dyDescent="0.2">
      <c r="A163">
        <v>162</v>
      </c>
      <c r="B163" t="s">
        <v>331</v>
      </c>
      <c r="C163" t="str">
        <f t="shared" si="4"/>
        <v>klei</v>
      </c>
      <c r="D163" t="s">
        <v>332</v>
      </c>
      <c r="E163">
        <v>416</v>
      </c>
      <c r="F163">
        <f>VLOOKUP($E163,BOFEK_CLUSTERS!$A$2:$AM$313,38,0)</f>
        <v>0.25</v>
      </c>
      <c r="G163">
        <f>VLOOKUP($E163,BOFEK_CLUSTERS!$A$2:$AM$313,39,0)</f>
        <v>0.41</v>
      </c>
      <c r="H163">
        <f t="shared" si="5"/>
        <v>0</v>
      </c>
      <c r="I163">
        <f>VLOOKUP($E163,BOFEK_CLUSTERS!$A$2:$AN$313,40,0)</f>
        <v>0.01</v>
      </c>
      <c r="J163">
        <v>1.2</v>
      </c>
      <c r="K163" s="1">
        <f>VLOOKUP($E163,BOFEK_CLUSTERS!$A$2:$AP$313,42,0)</f>
        <v>0</v>
      </c>
    </row>
    <row r="164" spans="1:11" x14ac:dyDescent="0.2">
      <c r="A164">
        <v>163</v>
      </c>
      <c r="B164" t="s">
        <v>333</v>
      </c>
      <c r="C164" t="str">
        <f t="shared" si="4"/>
        <v>klei</v>
      </c>
      <c r="D164" t="s">
        <v>334</v>
      </c>
      <c r="E164">
        <v>404</v>
      </c>
      <c r="F164">
        <f>VLOOKUP($E164,BOFEK_CLUSTERS!$A$2:$AM$313,38,0)</f>
        <v>0.37</v>
      </c>
      <c r="G164">
        <f>VLOOKUP($E164,BOFEK_CLUSTERS!$A$2:$AM$313,39,0)</f>
        <v>0.73</v>
      </c>
      <c r="H164">
        <f t="shared" si="5"/>
        <v>0</v>
      </c>
      <c r="I164">
        <f>VLOOKUP($E164,BOFEK_CLUSTERS!$A$2:$AN$313,40,0)</f>
        <v>0.35</v>
      </c>
      <c r="J164">
        <v>1.2</v>
      </c>
      <c r="K164" s="1">
        <f>VLOOKUP($E164,BOFEK_CLUSTERS!$A$2:$AP$313,42,0)</f>
        <v>0</v>
      </c>
    </row>
    <row r="165" spans="1:11" x14ac:dyDescent="0.2">
      <c r="A165">
        <v>164</v>
      </c>
      <c r="B165" t="s">
        <v>335</v>
      </c>
      <c r="C165" t="str">
        <f t="shared" si="4"/>
        <v>klei</v>
      </c>
      <c r="D165" t="s">
        <v>336</v>
      </c>
      <c r="E165">
        <v>417</v>
      </c>
      <c r="F165">
        <f>VLOOKUP($E165,BOFEK_CLUSTERS!$A$2:$AM$313,38,0)</f>
        <v>0.25</v>
      </c>
      <c r="G165">
        <f>VLOOKUP($E165,BOFEK_CLUSTERS!$A$2:$AM$313,39,0)</f>
        <v>0.43</v>
      </c>
      <c r="H165">
        <f t="shared" si="5"/>
        <v>0</v>
      </c>
      <c r="I165">
        <f>VLOOKUP($E165,BOFEK_CLUSTERS!$A$2:$AN$313,40,0)</f>
        <v>0.01</v>
      </c>
      <c r="J165">
        <v>1.2</v>
      </c>
      <c r="K165" s="1">
        <f>VLOOKUP($E165,BOFEK_CLUSTERS!$A$2:$AP$313,42,0)</f>
        <v>0</v>
      </c>
    </row>
    <row r="166" spans="1:11" x14ac:dyDescent="0.2">
      <c r="A166">
        <v>165</v>
      </c>
      <c r="B166" t="s">
        <v>337</v>
      </c>
      <c r="C166" t="str">
        <f t="shared" si="4"/>
        <v>klei</v>
      </c>
      <c r="D166" t="s">
        <v>338</v>
      </c>
      <c r="E166">
        <v>417</v>
      </c>
      <c r="F166">
        <f>VLOOKUP($E166,BOFEK_CLUSTERS!$A$2:$AM$313,38,0)</f>
        <v>0.25</v>
      </c>
      <c r="G166">
        <f>VLOOKUP($E166,BOFEK_CLUSTERS!$A$2:$AM$313,39,0)</f>
        <v>0.43</v>
      </c>
      <c r="H166">
        <f t="shared" si="5"/>
        <v>0</v>
      </c>
      <c r="I166">
        <f>VLOOKUP($E166,BOFEK_CLUSTERS!$A$2:$AN$313,40,0)</f>
        <v>0.01</v>
      </c>
      <c r="J166">
        <v>1.2</v>
      </c>
      <c r="K166" s="1">
        <f>VLOOKUP($E166,BOFEK_CLUSTERS!$A$2:$AP$313,42,0)</f>
        <v>0</v>
      </c>
    </row>
    <row r="167" spans="1:11" x14ac:dyDescent="0.2">
      <c r="A167">
        <v>166</v>
      </c>
      <c r="B167" t="s">
        <v>339</v>
      </c>
      <c r="C167" t="str">
        <f t="shared" si="4"/>
        <v>klei</v>
      </c>
      <c r="D167" t="s">
        <v>340</v>
      </c>
      <c r="E167">
        <v>408</v>
      </c>
      <c r="F167">
        <f>VLOOKUP($E167,BOFEK_CLUSTERS!$A$2:$AM$313,38,0)</f>
        <v>0.35</v>
      </c>
      <c r="G167">
        <f>VLOOKUP($E167,BOFEK_CLUSTERS!$A$2:$AM$313,39,0)</f>
        <v>0.38</v>
      </c>
      <c r="H167">
        <f t="shared" si="5"/>
        <v>0</v>
      </c>
      <c r="I167">
        <f>VLOOKUP($E167,BOFEK_CLUSTERS!$A$2:$AN$313,40,0)</f>
        <v>0.01</v>
      </c>
      <c r="J167">
        <v>1.2</v>
      </c>
      <c r="K167" s="1">
        <f>VLOOKUP($E167,BOFEK_CLUSTERS!$A$2:$AP$313,42,0)</f>
        <v>0</v>
      </c>
    </row>
    <row r="168" spans="1:11" x14ac:dyDescent="0.2">
      <c r="A168">
        <v>167</v>
      </c>
      <c r="B168" t="s">
        <v>341</v>
      </c>
      <c r="C168" t="str">
        <f t="shared" si="4"/>
        <v>zand</v>
      </c>
      <c r="D168" t="s">
        <v>342</v>
      </c>
      <c r="E168">
        <v>310</v>
      </c>
      <c r="F168">
        <f>VLOOKUP($E168,BOFEK_CLUSTERS!$A$2:$AM$313,38,0)</f>
        <v>0.59</v>
      </c>
      <c r="G168">
        <f>VLOOKUP($E168,BOFEK_CLUSTERS!$A$2:$AM$313,39,0)</f>
        <v>0.38</v>
      </c>
      <c r="H168">
        <f t="shared" si="5"/>
        <v>0</v>
      </c>
      <c r="I168">
        <f>VLOOKUP($E168,BOFEK_CLUSTERS!$A$2:$AN$313,40,0)</f>
        <v>0.02</v>
      </c>
      <c r="J168">
        <v>1.2</v>
      </c>
      <c r="K168" s="1">
        <f>VLOOKUP($E168,BOFEK_CLUSTERS!$A$2:$AP$313,42,0)</f>
        <v>0</v>
      </c>
    </row>
    <row r="169" spans="1:11" x14ac:dyDescent="0.2">
      <c r="A169">
        <v>168</v>
      </c>
      <c r="B169" t="s">
        <v>343</v>
      </c>
      <c r="C169" t="str">
        <f t="shared" si="4"/>
        <v>zand</v>
      </c>
      <c r="D169" t="s">
        <v>344</v>
      </c>
      <c r="E169">
        <v>312</v>
      </c>
      <c r="F169">
        <f>VLOOKUP($E169,BOFEK_CLUSTERS!$A$2:$AM$313,38,0)</f>
        <v>0.41</v>
      </c>
      <c r="G169">
        <f>VLOOKUP($E169,BOFEK_CLUSTERS!$A$2:$AM$313,39,0)</f>
        <v>0.38</v>
      </c>
      <c r="H169">
        <f t="shared" si="5"/>
        <v>0</v>
      </c>
      <c r="I169">
        <f>VLOOKUP($E169,BOFEK_CLUSTERS!$A$2:$AN$313,40,0)</f>
        <v>0.02</v>
      </c>
      <c r="J169">
        <v>1.2</v>
      </c>
      <c r="K169" s="1">
        <f>VLOOKUP($E169,BOFEK_CLUSTERS!$A$2:$AP$313,42,0)</f>
        <v>0</v>
      </c>
    </row>
    <row r="170" spans="1:11" x14ac:dyDescent="0.2">
      <c r="A170">
        <v>169</v>
      </c>
      <c r="B170" t="s">
        <v>345</v>
      </c>
      <c r="C170" t="str">
        <f t="shared" si="4"/>
        <v>zand</v>
      </c>
      <c r="D170" t="s">
        <v>346</v>
      </c>
      <c r="E170">
        <v>312</v>
      </c>
      <c r="F170">
        <f>VLOOKUP($E170,BOFEK_CLUSTERS!$A$2:$AM$313,38,0)</f>
        <v>0.41</v>
      </c>
      <c r="G170">
        <f>VLOOKUP($E170,BOFEK_CLUSTERS!$A$2:$AM$313,39,0)</f>
        <v>0.38</v>
      </c>
      <c r="H170">
        <f t="shared" si="5"/>
        <v>0</v>
      </c>
      <c r="I170">
        <f>VLOOKUP($E170,BOFEK_CLUSTERS!$A$2:$AN$313,40,0)</f>
        <v>0.02</v>
      </c>
      <c r="J170">
        <v>1.2</v>
      </c>
      <c r="K170" s="1">
        <f>VLOOKUP($E170,BOFEK_CLUSTERS!$A$2:$AP$313,42,0)</f>
        <v>0</v>
      </c>
    </row>
    <row r="171" spans="1:11" x14ac:dyDescent="0.2">
      <c r="A171">
        <v>170</v>
      </c>
      <c r="B171" t="s">
        <v>347</v>
      </c>
      <c r="C171" t="str">
        <f t="shared" si="4"/>
        <v>zand</v>
      </c>
      <c r="D171" t="s">
        <v>348</v>
      </c>
      <c r="E171">
        <v>320</v>
      </c>
      <c r="F171">
        <f>VLOOKUP($E171,BOFEK_CLUSTERS!$A$2:$AM$313,38,0)</f>
        <v>1.84</v>
      </c>
      <c r="G171">
        <f>VLOOKUP($E171,BOFEK_CLUSTERS!$A$2:$AM$313,39,0)</f>
        <v>0.33</v>
      </c>
      <c r="H171">
        <f t="shared" si="5"/>
        <v>0</v>
      </c>
      <c r="I171">
        <f>VLOOKUP($E171,BOFEK_CLUSTERS!$A$2:$AN$313,40,0)</f>
        <v>0.02</v>
      </c>
      <c r="J171">
        <v>1.2</v>
      </c>
      <c r="K171" s="1">
        <f>VLOOKUP($E171,BOFEK_CLUSTERS!$A$2:$AP$313,42,0)</f>
        <v>0</v>
      </c>
    </row>
    <row r="172" spans="1:11" x14ac:dyDescent="0.2">
      <c r="A172">
        <v>171</v>
      </c>
      <c r="B172" t="s">
        <v>349</v>
      </c>
      <c r="C172" t="str">
        <f t="shared" si="4"/>
        <v>zand</v>
      </c>
      <c r="D172" t="s">
        <v>350</v>
      </c>
      <c r="E172">
        <v>324</v>
      </c>
      <c r="F172">
        <f>VLOOKUP($E172,BOFEK_CLUSTERS!$A$2:$AM$313,38,0)</f>
        <v>0.92</v>
      </c>
      <c r="G172">
        <f>VLOOKUP($E172,BOFEK_CLUSTERS!$A$2:$AM$313,39,0)</f>
        <v>0.35</v>
      </c>
      <c r="H172">
        <f t="shared" si="5"/>
        <v>0</v>
      </c>
      <c r="I172">
        <f>VLOOKUP($E172,BOFEK_CLUSTERS!$A$2:$AN$313,40,0)</f>
        <v>0</v>
      </c>
      <c r="J172">
        <v>1.2</v>
      </c>
      <c r="K172" s="1">
        <f>VLOOKUP($E172,BOFEK_CLUSTERS!$A$2:$AP$313,42,0)</f>
        <v>0</v>
      </c>
    </row>
    <row r="173" spans="1:11" x14ac:dyDescent="0.2">
      <c r="A173">
        <v>172</v>
      </c>
      <c r="B173" t="s">
        <v>351</v>
      </c>
      <c r="C173" t="str">
        <f t="shared" si="4"/>
        <v>zand</v>
      </c>
      <c r="D173" t="s">
        <v>352</v>
      </c>
      <c r="E173">
        <v>302</v>
      </c>
      <c r="F173">
        <f>VLOOKUP($E173,BOFEK_CLUSTERS!$A$2:$AM$313,38,0)</f>
        <v>0.91</v>
      </c>
      <c r="G173">
        <f>VLOOKUP($E173,BOFEK_CLUSTERS!$A$2:$AM$313,39,0)</f>
        <v>0.35</v>
      </c>
      <c r="H173">
        <f t="shared" si="5"/>
        <v>0</v>
      </c>
      <c r="I173">
        <f>VLOOKUP($E173,BOFEK_CLUSTERS!$A$2:$AN$313,40,0)</f>
        <v>0</v>
      </c>
      <c r="J173">
        <v>1.2</v>
      </c>
      <c r="K173" s="1">
        <f>VLOOKUP($E173,BOFEK_CLUSTERS!$A$2:$AP$313,42,0)</f>
        <v>0</v>
      </c>
    </row>
    <row r="174" spans="1:11" x14ac:dyDescent="0.2">
      <c r="A174">
        <v>173</v>
      </c>
      <c r="B174" t="s">
        <v>353</v>
      </c>
      <c r="C174" t="str">
        <f t="shared" si="4"/>
        <v>zand</v>
      </c>
      <c r="D174" t="s">
        <v>354</v>
      </c>
      <c r="E174">
        <v>312</v>
      </c>
      <c r="F174">
        <f>VLOOKUP($E174,BOFEK_CLUSTERS!$A$2:$AM$313,38,0)</f>
        <v>0.41</v>
      </c>
      <c r="G174">
        <f>VLOOKUP($E174,BOFEK_CLUSTERS!$A$2:$AM$313,39,0)</f>
        <v>0.38</v>
      </c>
      <c r="H174">
        <f t="shared" si="5"/>
        <v>0</v>
      </c>
      <c r="I174">
        <f>VLOOKUP($E174,BOFEK_CLUSTERS!$A$2:$AN$313,40,0)</f>
        <v>0.02</v>
      </c>
      <c r="J174">
        <v>1.2</v>
      </c>
      <c r="K174" s="1">
        <f>VLOOKUP($E174,BOFEK_CLUSTERS!$A$2:$AP$313,42,0)</f>
        <v>0</v>
      </c>
    </row>
    <row r="175" spans="1:11" x14ac:dyDescent="0.2">
      <c r="A175">
        <v>174</v>
      </c>
      <c r="B175" t="s">
        <v>355</v>
      </c>
      <c r="C175" t="str">
        <f t="shared" si="4"/>
        <v>zand</v>
      </c>
      <c r="D175" t="s">
        <v>356</v>
      </c>
      <c r="E175">
        <v>320</v>
      </c>
      <c r="F175">
        <f>VLOOKUP($E175,BOFEK_CLUSTERS!$A$2:$AM$313,38,0)</f>
        <v>1.84</v>
      </c>
      <c r="G175">
        <f>VLOOKUP($E175,BOFEK_CLUSTERS!$A$2:$AM$313,39,0)</f>
        <v>0.33</v>
      </c>
      <c r="H175">
        <f t="shared" si="5"/>
        <v>0</v>
      </c>
      <c r="I175">
        <f>VLOOKUP($E175,BOFEK_CLUSTERS!$A$2:$AN$313,40,0)</f>
        <v>0.02</v>
      </c>
      <c r="J175">
        <v>1.2</v>
      </c>
      <c r="K175" s="1">
        <f>VLOOKUP($E175,BOFEK_CLUSTERS!$A$2:$AP$313,42,0)</f>
        <v>0</v>
      </c>
    </row>
    <row r="176" spans="1:11" x14ac:dyDescent="0.2">
      <c r="A176">
        <v>175</v>
      </c>
      <c r="B176" t="s">
        <v>357</v>
      </c>
      <c r="C176" t="str">
        <f t="shared" si="4"/>
        <v>zand</v>
      </c>
      <c r="D176" t="s">
        <v>358</v>
      </c>
      <c r="E176">
        <v>324</v>
      </c>
      <c r="F176">
        <f>VLOOKUP($E176,BOFEK_CLUSTERS!$A$2:$AM$313,38,0)</f>
        <v>0.92</v>
      </c>
      <c r="G176">
        <f>VLOOKUP($E176,BOFEK_CLUSTERS!$A$2:$AM$313,39,0)</f>
        <v>0.35</v>
      </c>
      <c r="H176">
        <f t="shared" si="5"/>
        <v>0</v>
      </c>
      <c r="I176">
        <f>VLOOKUP($E176,BOFEK_CLUSTERS!$A$2:$AN$313,40,0)</f>
        <v>0</v>
      </c>
      <c r="J176">
        <v>1.2</v>
      </c>
      <c r="K176" s="1">
        <f>VLOOKUP($E176,BOFEK_CLUSTERS!$A$2:$AP$313,42,0)</f>
        <v>0</v>
      </c>
    </row>
    <row r="177" spans="1:11" x14ac:dyDescent="0.2">
      <c r="A177">
        <v>176</v>
      </c>
      <c r="B177" t="s">
        <v>359</v>
      </c>
      <c r="C177" t="str">
        <f t="shared" si="4"/>
        <v>zand</v>
      </c>
      <c r="D177" t="s">
        <v>360</v>
      </c>
      <c r="E177">
        <v>324</v>
      </c>
      <c r="F177">
        <f>VLOOKUP($E177,BOFEK_CLUSTERS!$A$2:$AM$313,38,0)</f>
        <v>0.92</v>
      </c>
      <c r="G177">
        <f>VLOOKUP($E177,BOFEK_CLUSTERS!$A$2:$AM$313,39,0)</f>
        <v>0.35</v>
      </c>
      <c r="H177">
        <f t="shared" si="5"/>
        <v>0</v>
      </c>
      <c r="I177">
        <f>VLOOKUP($E177,BOFEK_CLUSTERS!$A$2:$AN$313,40,0)</f>
        <v>0</v>
      </c>
      <c r="J177">
        <v>1.2</v>
      </c>
      <c r="K177" s="1">
        <f>VLOOKUP($E177,BOFEK_CLUSTERS!$A$2:$AP$313,42,0)</f>
        <v>0</v>
      </c>
    </row>
    <row r="178" spans="1:11" x14ac:dyDescent="0.2">
      <c r="A178">
        <v>177</v>
      </c>
      <c r="B178" t="s">
        <v>361</v>
      </c>
      <c r="C178" t="str">
        <f t="shared" si="4"/>
        <v>zand</v>
      </c>
      <c r="D178" t="s">
        <v>362</v>
      </c>
      <c r="E178">
        <v>324</v>
      </c>
      <c r="F178">
        <f>VLOOKUP($E178,BOFEK_CLUSTERS!$A$2:$AM$313,38,0)</f>
        <v>0.92</v>
      </c>
      <c r="G178">
        <f>VLOOKUP($E178,BOFEK_CLUSTERS!$A$2:$AM$313,39,0)</f>
        <v>0.35</v>
      </c>
      <c r="H178">
        <f t="shared" si="5"/>
        <v>0</v>
      </c>
      <c r="I178">
        <f>VLOOKUP($E178,BOFEK_CLUSTERS!$A$2:$AN$313,40,0)</f>
        <v>0</v>
      </c>
      <c r="J178">
        <v>1.2</v>
      </c>
      <c r="K178" s="1">
        <f>VLOOKUP($E178,BOFEK_CLUSTERS!$A$2:$AP$313,42,0)</f>
        <v>0</v>
      </c>
    </row>
    <row r="179" spans="1:11" x14ac:dyDescent="0.2">
      <c r="A179">
        <v>178</v>
      </c>
      <c r="B179" t="s">
        <v>363</v>
      </c>
      <c r="C179" t="str">
        <f t="shared" si="4"/>
        <v>zand</v>
      </c>
      <c r="D179" t="s">
        <v>364</v>
      </c>
      <c r="E179">
        <v>302</v>
      </c>
      <c r="F179">
        <f>VLOOKUP($E179,BOFEK_CLUSTERS!$A$2:$AM$313,38,0)</f>
        <v>0.91</v>
      </c>
      <c r="G179">
        <f>VLOOKUP($E179,BOFEK_CLUSTERS!$A$2:$AM$313,39,0)</f>
        <v>0.35</v>
      </c>
      <c r="H179">
        <f t="shared" si="5"/>
        <v>0</v>
      </c>
      <c r="I179">
        <f>VLOOKUP($E179,BOFEK_CLUSTERS!$A$2:$AN$313,40,0)</f>
        <v>0</v>
      </c>
      <c r="J179">
        <v>1.2</v>
      </c>
      <c r="K179" s="1">
        <f>VLOOKUP($E179,BOFEK_CLUSTERS!$A$2:$AP$313,42,0)</f>
        <v>0</v>
      </c>
    </row>
    <row r="180" spans="1:11" x14ac:dyDescent="0.2">
      <c r="A180">
        <v>179</v>
      </c>
      <c r="B180" t="s">
        <v>365</v>
      </c>
      <c r="C180" t="str">
        <f t="shared" si="4"/>
        <v>zand</v>
      </c>
      <c r="D180" t="s">
        <v>366</v>
      </c>
      <c r="E180">
        <v>302</v>
      </c>
      <c r="F180">
        <f>VLOOKUP($E180,BOFEK_CLUSTERS!$A$2:$AM$313,38,0)</f>
        <v>0.91</v>
      </c>
      <c r="G180">
        <f>VLOOKUP($E180,BOFEK_CLUSTERS!$A$2:$AM$313,39,0)</f>
        <v>0.35</v>
      </c>
      <c r="H180">
        <f t="shared" si="5"/>
        <v>0</v>
      </c>
      <c r="I180">
        <f>VLOOKUP($E180,BOFEK_CLUSTERS!$A$2:$AN$313,40,0)</f>
        <v>0</v>
      </c>
      <c r="J180">
        <v>1.2</v>
      </c>
      <c r="K180" s="1">
        <f>VLOOKUP($E180,BOFEK_CLUSTERS!$A$2:$AP$313,42,0)</f>
        <v>0</v>
      </c>
    </row>
    <row r="181" spans="1:11" x14ac:dyDescent="0.2">
      <c r="A181">
        <v>180</v>
      </c>
      <c r="B181" t="s">
        <v>367</v>
      </c>
      <c r="C181" t="str">
        <f t="shared" si="4"/>
        <v>zand</v>
      </c>
      <c r="D181" t="s">
        <v>368</v>
      </c>
      <c r="E181">
        <v>320</v>
      </c>
      <c r="F181">
        <f>VLOOKUP($E181,BOFEK_CLUSTERS!$A$2:$AM$313,38,0)</f>
        <v>1.84</v>
      </c>
      <c r="G181">
        <f>VLOOKUP($E181,BOFEK_CLUSTERS!$A$2:$AM$313,39,0)</f>
        <v>0.33</v>
      </c>
      <c r="H181">
        <f t="shared" si="5"/>
        <v>0</v>
      </c>
      <c r="I181">
        <f>VLOOKUP($E181,BOFEK_CLUSTERS!$A$2:$AN$313,40,0)</f>
        <v>0.02</v>
      </c>
      <c r="J181">
        <v>1.2</v>
      </c>
      <c r="K181" s="1">
        <f>VLOOKUP($E181,BOFEK_CLUSTERS!$A$2:$AP$313,42,0)</f>
        <v>0</v>
      </c>
    </row>
    <row r="182" spans="1:11" x14ac:dyDescent="0.2">
      <c r="A182">
        <v>181</v>
      </c>
      <c r="B182" t="s">
        <v>369</v>
      </c>
      <c r="C182" t="str">
        <f t="shared" si="4"/>
        <v>zand</v>
      </c>
      <c r="D182" t="s">
        <v>370</v>
      </c>
      <c r="E182">
        <v>324</v>
      </c>
      <c r="F182">
        <f>VLOOKUP($E182,BOFEK_CLUSTERS!$A$2:$AM$313,38,0)</f>
        <v>0.92</v>
      </c>
      <c r="G182">
        <f>VLOOKUP($E182,BOFEK_CLUSTERS!$A$2:$AM$313,39,0)</f>
        <v>0.35</v>
      </c>
      <c r="H182">
        <f t="shared" si="5"/>
        <v>0</v>
      </c>
      <c r="I182">
        <f>VLOOKUP($E182,BOFEK_CLUSTERS!$A$2:$AN$313,40,0)</f>
        <v>0</v>
      </c>
      <c r="J182">
        <v>1.2</v>
      </c>
      <c r="K182" s="1">
        <f>VLOOKUP($E182,BOFEK_CLUSTERS!$A$2:$AP$313,42,0)</f>
        <v>0</v>
      </c>
    </row>
    <row r="183" spans="1:11" x14ac:dyDescent="0.2">
      <c r="A183">
        <v>182</v>
      </c>
      <c r="B183" t="s">
        <v>371</v>
      </c>
      <c r="C183" t="str">
        <f t="shared" si="4"/>
        <v>zand</v>
      </c>
      <c r="D183" t="s">
        <v>372</v>
      </c>
      <c r="E183">
        <v>323</v>
      </c>
      <c r="F183">
        <f>VLOOKUP($E183,BOFEK_CLUSTERS!$A$2:$AM$313,38,0)</f>
        <v>0.53</v>
      </c>
      <c r="G183">
        <f>VLOOKUP($E183,BOFEK_CLUSTERS!$A$2:$AM$313,39,0)</f>
        <v>0.39</v>
      </c>
      <c r="H183">
        <f t="shared" si="5"/>
        <v>0</v>
      </c>
      <c r="I183">
        <f>VLOOKUP($E183,BOFEK_CLUSTERS!$A$2:$AN$313,40,0)</f>
        <v>0.01</v>
      </c>
      <c r="J183">
        <v>1.2</v>
      </c>
      <c r="K183" s="1">
        <f>VLOOKUP($E183,BOFEK_CLUSTERS!$A$2:$AP$313,42,0)</f>
        <v>0</v>
      </c>
    </row>
    <row r="184" spans="1:11" x14ac:dyDescent="0.2">
      <c r="A184">
        <v>183</v>
      </c>
      <c r="B184" t="s">
        <v>373</v>
      </c>
      <c r="C184" t="str">
        <f t="shared" si="4"/>
        <v>zand</v>
      </c>
      <c r="D184" t="s">
        <v>374</v>
      </c>
      <c r="E184">
        <v>324</v>
      </c>
      <c r="F184">
        <f>VLOOKUP($E184,BOFEK_CLUSTERS!$A$2:$AM$313,38,0)</f>
        <v>0.92</v>
      </c>
      <c r="G184">
        <f>VLOOKUP($E184,BOFEK_CLUSTERS!$A$2:$AM$313,39,0)</f>
        <v>0.35</v>
      </c>
      <c r="H184">
        <f t="shared" si="5"/>
        <v>0</v>
      </c>
      <c r="I184">
        <f>VLOOKUP($E184,BOFEK_CLUSTERS!$A$2:$AN$313,40,0)</f>
        <v>0</v>
      </c>
      <c r="J184">
        <v>1.2</v>
      </c>
      <c r="K184" s="1">
        <f>VLOOKUP($E184,BOFEK_CLUSTERS!$A$2:$AP$313,42,0)</f>
        <v>0</v>
      </c>
    </row>
    <row r="185" spans="1:11" x14ac:dyDescent="0.2">
      <c r="A185">
        <v>184</v>
      </c>
      <c r="B185" t="s">
        <v>375</v>
      </c>
      <c r="C185" t="str">
        <f t="shared" si="4"/>
        <v>zand</v>
      </c>
      <c r="D185" t="s">
        <v>376</v>
      </c>
      <c r="E185">
        <v>313</v>
      </c>
      <c r="F185">
        <f>VLOOKUP($E185,BOFEK_CLUSTERS!$A$2:$AM$313,38,0)</f>
        <v>0.36</v>
      </c>
      <c r="G185">
        <f>VLOOKUP($E185,BOFEK_CLUSTERS!$A$2:$AM$313,39,0)</f>
        <v>0.39</v>
      </c>
      <c r="H185">
        <f t="shared" si="5"/>
        <v>0</v>
      </c>
      <c r="I185">
        <f>VLOOKUP($E185,BOFEK_CLUSTERS!$A$2:$AN$313,40,0)</f>
        <v>0.01</v>
      </c>
      <c r="J185">
        <v>1.2</v>
      </c>
      <c r="K185" s="1">
        <f>VLOOKUP($E185,BOFEK_CLUSTERS!$A$2:$AP$313,42,0)</f>
        <v>0</v>
      </c>
    </row>
    <row r="186" spans="1:11" x14ac:dyDescent="0.2">
      <c r="A186">
        <v>185</v>
      </c>
      <c r="B186" t="s">
        <v>377</v>
      </c>
      <c r="C186" t="str">
        <f t="shared" si="4"/>
        <v>zand</v>
      </c>
      <c r="D186" t="s">
        <v>378</v>
      </c>
      <c r="E186">
        <v>320</v>
      </c>
      <c r="F186">
        <f>VLOOKUP($E186,BOFEK_CLUSTERS!$A$2:$AM$313,38,0)</f>
        <v>1.84</v>
      </c>
      <c r="G186">
        <f>VLOOKUP($E186,BOFEK_CLUSTERS!$A$2:$AM$313,39,0)</f>
        <v>0.33</v>
      </c>
      <c r="H186">
        <f t="shared" si="5"/>
        <v>0</v>
      </c>
      <c r="I186">
        <f>VLOOKUP($E186,BOFEK_CLUSTERS!$A$2:$AN$313,40,0)</f>
        <v>0.02</v>
      </c>
      <c r="J186">
        <v>1.2</v>
      </c>
      <c r="K186" s="1">
        <f>VLOOKUP($E186,BOFEK_CLUSTERS!$A$2:$AP$313,42,0)</f>
        <v>0</v>
      </c>
    </row>
    <row r="187" spans="1:11" x14ac:dyDescent="0.2">
      <c r="A187">
        <v>186</v>
      </c>
      <c r="B187" t="s">
        <v>379</v>
      </c>
      <c r="C187" t="str">
        <f t="shared" si="4"/>
        <v>zand</v>
      </c>
      <c r="D187" t="s">
        <v>380</v>
      </c>
      <c r="E187">
        <v>326</v>
      </c>
      <c r="F187">
        <f>VLOOKUP($E187,BOFEK_CLUSTERS!$A$2:$AM$313,38,0)</f>
        <v>2.23</v>
      </c>
      <c r="G187">
        <f>VLOOKUP($E187,BOFEK_CLUSTERS!$A$2:$AM$313,39,0)</f>
        <v>0.33</v>
      </c>
      <c r="H187">
        <f t="shared" si="5"/>
        <v>0</v>
      </c>
      <c r="I187">
        <f>VLOOKUP($E187,BOFEK_CLUSTERS!$A$2:$AN$313,40,0)</f>
        <v>0</v>
      </c>
      <c r="J187">
        <v>1.2</v>
      </c>
      <c r="K187" s="1">
        <f>VLOOKUP($E187,BOFEK_CLUSTERS!$A$2:$AP$313,42,0)</f>
        <v>0</v>
      </c>
    </row>
    <row r="188" spans="1:11" x14ac:dyDescent="0.2">
      <c r="A188">
        <v>187</v>
      </c>
      <c r="B188" t="s">
        <v>381</v>
      </c>
      <c r="C188" t="str">
        <f t="shared" si="4"/>
        <v>zand</v>
      </c>
      <c r="D188" t="s">
        <v>382</v>
      </c>
      <c r="E188">
        <v>326</v>
      </c>
      <c r="F188">
        <f>VLOOKUP($E188,BOFEK_CLUSTERS!$A$2:$AM$313,38,0)</f>
        <v>2.23</v>
      </c>
      <c r="G188">
        <f>VLOOKUP($E188,BOFEK_CLUSTERS!$A$2:$AM$313,39,0)</f>
        <v>0.33</v>
      </c>
      <c r="H188">
        <f t="shared" si="5"/>
        <v>0</v>
      </c>
      <c r="I188">
        <f>VLOOKUP($E188,BOFEK_CLUSTERS!$A$2:$AN$313,40,0)</f>
        <v>0</v>
      </c>
      <c r="J188">
        <v>1.2</v>
      </c>
      <c r="K188" s="1">
        <f>VLOOKUP($E188,BOFEK_CLUSTERS!$A$2:$AP$313,42,0)</f>
        <v>0</v>
      </c>
    </row>
    <row r="189" spans="1:11" x14ac:dyDescent="0.2">
      <c r="A189">
        <v>188</v>
      </c>
      <c r="B189" t="s">
        <v>383</v>
      </c>
      <c r="C189" t="str">
        <f t="shared" si="4"/>
        <v>zand</v>
      </c>
      <c r="D189" t="s">
        <v>384</v>
      </c>
      <c r="E189">
        <v>323</v>
      </c>
      <c r="F189">
        <f>VLOOKUP($E189,BOFEK_CLUSTERS!$A$2:$AM$313,38,0)</f>
        <v>0.53</v>
      </c>
      <c r="G189">
        <f>VLOOKUP($E189,BOFEK_CLUSTERS!$A$2:$AM$313,39,0)</f>
        <v>0.39</v>
      </c>
      <c r="H189">
        <f t="shared" si="5"/>
        <v>0</v>
      </c>
      <c r="I189">
        <f>VLOOKUP($E189,BOFEK_CLUSTERS!$A$2:$AN$313,40,0)</f>
        <v>0.01</v>
      </c>
      <c r="J189">
        <v>1.2</v>
      </c>
      <c r="K189" s="1">
        <f>VLOOKUP($E189,BOFEK_CLUSTERS!$A$2:$AP$313,42,0)</f>
        <v>0</v>
      </c>
    </row>
    <row r="190" spans="1:11" x14ac:dyDescent="0.2">
      <c r="A190">
        <v>189</v>
      </c>
      <c r="B190" t="s">
        <v>385</v>
      </c>
      <c r="C190" t="str">
        <f t="shared" si="4"/>
        <v>zand</v>
      </c>
      <c r="D190" t="s">
        <v>386</v>
      </c>
      <c r="E190">
        <v>324</v>
      </c>
      <c r="F190">
        <f>VLOOKUP($E190,BOFEK_CLUSTERS!$A$2:$AM$313,38,0)</f>
        <v>0.92</v>
      </c>
      <c r="G190">
        <f>VLOOKUP($E190,BOFEK_CLUSTERS!$A$2:$AM$313,39,0)</f>
        <v>0.35</v>
      </c>
      <c r="H190">
        <f t="shared" si="5"/>
        <v>0</v>
      </c>
      <c r="I190">
        <f>VLOOKUP($E190,BOFEK_CLUSTERS!$A$2:$AN$313,40,0)</f>
        <v>0</v>
      </c>
      <c r="J190">
        <v>1.2</v>
      </c>
      <c r="K190" s="1">
        <f>VLOOKUP($E190,BOFEK_CLUSTERS!$A$2:$AP$313,42,0)</f>
        <v>0</v>
      </c>
    </row>
    <row r="191" spans="1:11" x14ac:dyDescent="0.2">
      <c r="A191">
        <v>190</v>
      </c>
      <c r="B191" t="s">
        <v>387</v>
      </c>
      <c r="C191" t="str">
        <f t="shared" si="4"/>
        <v>zand</v>
      </c>
      <c r="D191" t="s">
        <v>388</v>
      </c>
      <c r="E191">
        <v>324</v>
      </c>
      <c r="F191">
        <f>VLOOKUP($E191,BOFEK_CLUSTERS!$A$2:$AM$313,38,0)</f>
        <v>0.92</v>
      </c>
      <c r="G191">
        <f>VLOOKUP($E191,BOFEK_CLUSTERS!$A$2:$AM$313,39,0)</f>
        <v>0.35</v>
      </c>
      <c r="H191">
        <f t="shared" si="5"/>
        <v>0</v>
      </c>
      <c r="I191">
        <f>VLOOKUP($E191,BOFEK_CLUSTERS!$A$2:$AN$313,40,0)</f>
        <v>0</v>
      </c>
      <c r="J191">
        <v>1.2</v>
      </c>
      <c r="K191" s="1">
        <f>VLOOKUP($E191,BOFEK_CLUSTERS!$A$2:$AP$313,42,0)</f>
        <v>0</v>
      </c>
    </row>
    <row r="192" spans="1:11" x14ac:dyDescent="0.2">
      <c r="A192">
        <v>191</v>
      </c>
      <c r="B192" t="s">
        <v>389</v>
      </c>
      <c r="C192" t="str">
        <f t="shared" si="4"/>
        <v>zand</v>
      </c>
      <c r="D192" t="s">
        <v>390</v>
      </c>
      <c r="E192">
        <v>311</v>
      </c>
      <c r="F192">
        <f>VLOOKUP($E192,BOFEK_CLUSTERS!$A$2:$AM$313,38,0)</f>
        <v>0.38</v>
      </c>
      <c r="G192">
        <f>VLOOKUP($E192,BOFEK_CLUSTERS!$A$2:$AM$313,39,0)</f>
        <v>0.41</v>
      </c>
      <c r="H192">
        <f t="shared" si="5"/>
        <v>0</v>
      </c>
      <c r="I192">
        <f>VLOOKUP($E192,BOFEK_CLUSTERS!$A$2:$AN$313,40,0)</f>
        <v>0.04</v>
      </c>
      <c r="J192">
        <v>1.2</v>
      </c>
      <c r="K192" s="1">
        <f>VLOOKUP($E192,BOFEK_CLUSTERS!$A$2:$AP$313,42,0)</f>
        <v>0</v>
      </c>
    </row>
    <row r="193" spans="1:11" x14ac:dyDescent="0.2">
      <c r="A193">
        <v>192</v>
      </c>
      <c r="B193" t="s">
        <v>391</v>
      </c>
      <c r="C193" t="str">
        <f t="shared" si="4"/>
        <v>zand</v>
      </c>
      <c r="D193" t="s">
        <v>392</v>
      </c>
      <c r="E193">
        <v>317</v>
      </c>
      <c r="F193">
        <f>VLOOKUP($E193,BOFEK_CLUSTERS!$A$2:$AM$313,38,0)</f>
        <v>0.21</v>
      </c>
      <c r="G193">
        <f>VLOOKUP($E193,BOFEK_CLUSTERS!$A$2:$AM$313,39,0)</f>
        <v>0.42</v>
      </c>
      <c r="H193">
        <f t="shared" si="5"/>
        <v>0</v>
      </c>
      <c r="I193">
        <f>VLOOKUP($E193,BOFEK_CLUSTERS!$A$2:$AN$313,40,0)</f>
        <v>0.04</v>
      </c>
      <c r="J193">
        <v>1.2</v>
      </c>
      <c r="K193" s="1">
        <f>VLOOKUP($E193,BOFEK_CLUSTERS!$A$2:$AP$313,42,0)</f>
        <v>0</v>
      </c>
    </row>
    <row r="194" spans="1:11" x14ac:dyDescent="0.2">
      <c r="A194">
        <v>193</v>
      </c>
      <c r="B194" t="s">
        <v>393</v>
      </c>
      <c r="C194" t="str">
        <f t="shared" ref="C194:C257" si="6">IF(E194=999,"onbekend",IF(E194=998,"water",IF(E194&lt;207,"veen",IF(E194&lt;328,"zand",IF(E194&lt;423,"klei","leem")))))</f>
        <v>zand</v>
      </c>
      <c r="D194" t="s">
        <v>394</v>
      </c>
      <c r="E194">
        <v>322</v>
      </c>
      <c r="F194">
        <f>VLOOKUP($E194,BOFEK_CLUSTERS!$A$2:$AM$313,38,0)</f>
        <v>0.86</v>
      </c>
      <c r="G194">
        <f>VLOOKUP($E194,BOFEK_CLUSTERS!$A$2:$AM$313,39,0)</f>
        <v>0.34</v>
      </c>
      <c r="H194">
        <f t="shared" ref="H194:H257" si="7">IF(C194="veen",1,0)</f>
        <v>0</v>
      </c>
      <c r="I194">
        <f>VLOOKUP($E194,BOFEK_CLUSTERS!$A$2:$AN$313,40,0)</f>
        <v>0.02</v>
      </c>
      <c r="J194">
        <v>1.2</v>
      </c>
      <c r="K194" s="1">
        <f>VLOOKUP($E194,BOFEK_CLUSTERS!$A$2:$AP$313,42,0)</f>
        <v>0</v>
      </c>
    </row>
    <row r="195" spans="1:11" x14ac:dyDescent="0.2">
      <c r="A195">
        <v>194</v>
      </c>
      <c r="B195" t="s">
        <v>395</v>
      </c>
      <c r="C195" t="str">
        <f t="shared" si="6"/>
        <v>zand</v>
      </c>
      <c r="D195" t="s">
        <v>396</v>
      </c>
      <c r="E195">
        <v>310</v>
      </c>
      <c r="F195">
        <f>VLOOKUP($E195,BOFEK_CLUSTERS!$A$2:$AM$313,38,0)</f>
        <v>0.59</v>
      </c>
      <c r="G195">
        <f>VLOOKUP($E195,BOFEK_CLUSTERS!$A$2:$AM$313,39,0)</f>
        <v>0.38</v>
      </c>
      <c r="H195">
        <f t="shared" si="7"/>
        <v>0</v>
      </c>
      <c r="I195">
        <f>VLOOKUP($E195,BOFEK_CLUSTERS!$A$2:$AN$313,40,0)</f>
        <v>0.02</v>
      </c>
      <c r="J195">
        <v>1.2</v>
      </c>
      <c r="K195" s="1">
        <f>VLOOKUP($E195,BOFEK_CLUSTERS!$A$2:$AP$313,42,0)</f>
        <v>0</v>
      </c>
    </row>
    <row r="196" spans="1:11" x14ac:dyDescent="0.2">
      <c r="A196">
        <v>195</v>
      </c>
      <c r="B196" t="s">
        <v>397</v>
      </c>
      <c r="C196" t="str">
        <f t="shared" si="6"/>
        <v>zand</v>
      </c>
      <c r="D196" t="s">
        <v>398</v>
      </c>
      <c r="E196">
        <v>310</v>
      </c>
      <c r="F196">
        <f>VLOOKUP($E196,BOFEK_CLUSTERS!$A$2:$AM$313,38,0)</f>
        <v>0.59</v>
      </c>
      <c r="G196">
        <f>VLOOKUP($E196,BOFEK_CLUSTERS!$A$2:$AM$313,39,0)</f>
        <v>0.38</v>
      </c>
      <c r="H196">
        <f t="shared" si="7"/>
        <v>0</v>
      </c>
      <c r="I196">
        <f>VLOOKUP($E196,BOFEK_CLUSTERS!$A$2:$AN$313,40,0)</f>
        <v>0.02</v>
      </c>
      <c r="J196">
        <v>1.2</v>
      </c>
      <c r="K196" s="1">
        <f>VLOOKUP($E196,BOFEK_CLUSTERS!$A$2:$AP$313,42,0)</f>
        <v>0</v>
      </c>
    </row>
    <row r="197" spans="1:11" x14ac:dyDescent="0.2">
      <c r="A197">
        <v>196</v>
      </c>
      <c r="B197" t="s">
        <v>399</v>
      </c>
      <c r="C197" t="str">
        <f t="shared" si="6"/>
        <v>zand</v>
      </c>
      <c r="D197" t="s">
        <v>400</v>
      </c>
      <c r="E197">
        <v>322</v>
      </c>
      <c r="F197">
        <f>VLOOKUP($E197,BOFEK_CLUSTERS!$A$2:$AM$313,38,0)</f>
        <v>0.86</v>
      </c>
      <c r="G197">
        <f>VLOOKUP($E197,BOFEK_CLUSTERS!$A$2:$AM$313,39,0)</f>
        <v>0.34</v>
      </c>
      <c r="H197">
        <f t="shared" si="7"/>
        <v>0</v>
      </c>
      <c r="I197">
        <f>VLOOKUP($E197,BOFEK_CLUSTERS!$A$2:$AN$313,40,0)</f>
        <v>0.02</v>
      </c>
      <c r="J197">
        <v>1.2</v>
      </c>
      <c r="K197" s="1">
        <f>VLOOKUP($E197,BOFEK_CLUSTERS!$A$2:$AP$313,42,0)</f>
        <v>0</v>
      </c>
    </row>
    <row r="198" spans="1:11" x14ac:dyDescent="0.2">
      <c r="A198">
        <v>197</v>
      </c>
      <c r="B198" t="s">
        <v>401</v>
      </c>
      <c r="C198" t="str">
        <f t="shared" si="6"/>
        <v>zand</v>
      </c>
      <c r="D198" t="s">
        <v>402</v>
      </c>
      <c r="E198">
        <v>310</v>
      </c>
      <c r="F198">
        <f>VLOOKUP($E198,BOFEK_CLUSTERS!$A$2:$AM$313,38,0)</f>
        <v>0.59</v>
      </c>
      <c r="G198">
        <f>VLOOKUP($E198,BOFEK_CLUSTERS!$A$2:$AM$313,39,0)</f>
        <v>0.38</v>
      </c>
      <c r="H198">
        <f t="shared" si="7"/>
        <v>0</v>
      </c>
      <c r="I198">
        <f>VLOOKUP($E198,BOFEK_CLUSTERS!$A$2:$AN$313,40,0)</f>
        <v>0.02</v>
      </c>
      <c r="J198">
        <v>1.2</v>
      </c>
      <c r="K198" s="1">
        <f>VLOOKUP($E198,BOFEK_CLUSTERS!$A$2:$AP$313,42,0)</f>
        <v>0</v>
      </c>
    </row>
    <row r="199" spans="1:11" x14ac:dyDescent="0.2">
      <c r="A199">
        <v>198</v>
      </c>
      <c r="B199" t="s">
        <v>403</v>
      </c>
      <c r="C199" t="str">
        <f t="shared" si="6"/>
        <v>zand</v>
      </c>
      <c r="D199" t="s">
        <v>404</v>
      </c>
      <c r="E199">
        <v>312</v>
      </c>
      <c r="F199">
        <f>VLOOKUP($E199,BOFEK_CLUSTERS!$A$2:$AM$313,38,0)</f>
        <v>0.41</v>
      </c>
      <c r="G199">
        <f>VLOOKUP($E199,BOFEK_CLUSTERS!$A$2:$AM$313,39,0)</f>
        <v>0.38</v>
      </c>
      <c r="H199">
        <f t="shared" si="7"/>
        <v>0</v>
      </c>
      <c r="I199">
        <f>VLOOKUP($E199,BOFEK_CLUSTERS!$A$2:$AN$313,40,0)</f>
        <v>0.02</v>
      </c>
      <c r="J199">
        <v>1.2</v>
      </c>
      <c r="K199" s="1">
        <f>VLOOKUP($E199,BOFEK_CLUSTERS!$A$2:$AP$313,42,0)</f>
        <v>0</v>
      </c>
    </row>
    <row r="200" spans="1:11" x14ac:dyDescent="0.2">
      <c r="A200">
        <v>199</v>
      </c>
      <c r="B200" t="s">
        <v>405</v>
      </c>
      <c r="C200" t="str">
        <f t="shared" si="6"/>
        <v>zand</v>
      </c>
      <c r="D200" t="s">
        <v>406</v>
      </c>
      <c r="E200">
        <v>322</v>
      </c>
      <c r="F200">
        <f>VLOOKUP($E200,BOFEK_CLUSTERS!$A$2:$AM$313,38,0)</f>
        <v>0.86</v>
      </c>
      <c r="G200">
        <f>VLOOKUP($E200,BOFEK_CLUSTERS!$A$2:$AM$313,39,0)</f>
        <v>0.34</v>
      </c>
      <c r="H200">
        <f t="shared" si="7"/>
        <v>0</v>
      </c>
      <c r="I200">
        <f>VLOOKUP($E200,BOFEK_CLUSTERS!$A$2:$AN$313,40,0)</f>
        <v>0.02</v>
      </c>
      <c r="J200">
        <v>1.2</v>
      </c>
      <c r="K200" s="1">
        <f>VLOOKUP($E200,BOFEK_CLUSTERS!$A$2:$AP$313,42,0)</f>
        <v>0</v>
      </c>
    </row>
    <row r="201" spans="1:11" x14ac:dyDescent="0.2">
      <c r="A201">
        <v>200</v>
      </c>
      <c r="B201" t="s">
        <v>407</v>
      </c>
      <c r="C201" t="str">
        <f t="shared" si="6"/>
        <v>zand</v>
      </c>
      <c r="D201" t="s">
        <v>408</v>
      </c>
      <c r="E201">
        <v>310</v>
      </c>
      <c r="F201">
        <f>VLOOKUP($E201,BOFEK_CLUSTERS!$A$2:$AM$313,38,0)</f>
        <v>0.59</v>
      </c>
      <c r="G201">
        <f>VLOOKUP($E201,BOFEK_CLUSTERS!$A$2:$AM$313,39,0)</f>
        <v>0.38</v>
      </c>
      <c r="H201">
        <f t="shared" si="7"/>
        <v>0</v>
      </c>
      <c r="I201">
        <f>VLOOKUP($E201,BOFEK_CLUSTERS!$A$2:$AN$313,40,0)</f>
        <v>0.02</v>
      </c>
      <c r="J201">
        <v>1.2</v>
      </c>
      <c r="K201" s="1">
        <f>VLOOKUP($E201,BOFEK_CLUSTERS!$A$2:$AP$313,42,0)</f>
        <v>0</v>
      </c>
    </row>
    <row r="202" spans="1:11" x14ac:dyDescent="0.2">
      <c r="A202">
        <v>201</v>
      </c>
      <c r="B202" t="s">
        <v>409</v>
      </c>
      <c r="C202" t="str">
        <f t="shared" si="6"/>
        <v>zand</v>
      </c>
      <c r="D202" t="s">
        <v>410</v>
      </c>
      <c r="E202">
        <v>312</v>
      </c>
      <c r="F202">
        <f>VLOOKUP($E202,BOFEK_CLUSTERS!$A$2:$AM$313,38,0)</f>
        <v>0.41</v>
      </c>
      <c r="G202">
        <f>VLOOKUP($E202,BOFEK_CLUSTERS!$A$2:$AM$313,39,0)</f>
        <v>0.38</v>
      </c>
      <c r="H202">
        <f t="shared" si="7"/>
        <v>0</v>
      </c>
      <c r="I202">
        <f>VLOOKUP($E202,BOFEK_CLUSTERS!$A$2:$AN$313,40,0)</f>
        <v>0.02</v>
      </c>
      <c r="J202">
        <v>1.2</v>
      </c>
      <c r="K202" s="1">
        <f>VLOOKUP($E202,BOFEK_CLUSTERS!$A$2:$AP$313,42,0)</f>
        <v>0</v>
      </c>
    </row>
    <row r="203" spans="1:11" x14ac:dyDescent="0.2">
      <c r="A203">
        <v>202</v>
      </c>
      <c r="B203" t="s">
        <v>411</v>
      </c>
      <c r="C203" t="str">
        <f t="shared" si="6"/>
        <v>zand</v>
      </c>
      <c r="D203" t="s">
        <v>412</v>
      </c>
      <c r="E203">
        <v>320</v>
      </c>
      <c r="F203">
        <f>VLOOKUP($E203,BOFEK_CLUSTERS!$A$2:$AM$313,38,0)</f>
        <v>1.84</v>
      </c>
      <c r="G203">
        <f>VLOOKUP($E203,BOFEK_CLUSTERS!$A$2:$AM$313,39,0)</f>
        <v>0.33</v>
      </c>
      <c r="H203">
        <f t="shared" si="7"/>
        <v>0</v>
      </c>
      <c r="I203">
        <f>VLOOKUP($E203,BOFEK_CLUSTERS!$A$2:$AN$313,40,0)</f>
        <v>0.02</v>
      </c>
      <c r="J203">
        <v>1.2</v>
      </c>
      <c r="K203" s="1">
        <f>VLOOKUP($E203,BOFEK_CLUSTERS!$A$2:$AP$313,42,0)</f>
        <v>0</v>
      </c>
    </row>
    <row r="204" spans="1:11" x14ac:dyDescent="0.2">
      <c r="A204">
        <v>203</v>
      </c>
      <c r="B204" t="s">
        <v>413</v>
      </c>
      <c r="C204" t="str">
        <f t="shared" si="6"/>
        <v>zand</v>
      </c>
      <c r="D204" t="s">
        <v>414</v>
      </c>
      <c r="E204">
        <v>310</v>
      </c>
      <c r="F204">
        <f>VLOOKUP($E204,BOFEK_CLUSTERS!$A$2:$AM$313,38,0)</f>
        <v>0.59</v>
      </c>
      <c r="G204">
        <f>VLOOKUP($E204,BOFEK_CLUSTERS!$A$2:$AM$313,39,0)</f>
        <v>0.38</v>
      </c>
      <c r="H204">
        <f t="shared" si="7"/>
        <v>0</v>
      </c>
      <c r="I204">
        <f>VLOOKUP($E204,BOFEK_CLUSTERS!$A$2:$AN$313,40,0)</f>
        <v>0.02</v>
      </c>
      <c r="J204">
        <v>1.2</v>
      </c>
      <c r="K204" s="1">
        <f>VLOOKUP($E204,BOFEK_CLUSTERS!$A$2:$AP$313,42,0)</f>
        <v>0</v>
      </c>
    </row>
    <row r="205" spans="1:11" x14ac:dyDescent="0.2">
      <c r="A205">
        <v>204</v>
      </c>
      <c r="B205" t="s">
        <v>415</v>
      </c>
      <c r="C205" t="str">
        <f t="shared" si="6"/>
        <v>zand</v>
      </c>
      <c r="D205" t="s">
        <v>416</v>
      </c>
      <c r="E205">
        <v>312</v>
      </c>
      <c r="F205">
        <f>VLOOKUP($E205,BOFEK_CLUSTERS!$A$2:$AM$313,38,0)</f>
        <v>0.41</v>
      </c>
      <c r="G205">
        <f>VLOOKUP($E205,BOFEK_CLUSTERS!$A$2:$AM$313,39,0)</f>
        <v>0.38</v>
      </c>
      <c r="H205">
        <f t="shared" si="7"/>
        <v>0</v>
      </c>
      <c r="I205">
        <f>VLOOKUP($E205,BOFEK_CLUSTERS!$A$2:$AN$313,40,0)</f>
        <v>0.02</v>
      </c>
      <c r="J205">
        <v>1.2</v>
      </c>
      <c r="K205" s="1">
        <f>VLOOKUP($E205,BOFEK_CLUSTERS!$A$2:$AP$313,42,0)</f>
        <v>0</v>
      </c>
    </row>
    <row r="206" spans="1:11" x14ac:dyDescent="0.2">
      <c r="A206">
        <v>205</v>
      </c>
      <c r="B206" t="s">
        <v>417</v>
      </c>
      <c r="C206" t="str">
        <f t="shared" si="6"/>
        <v>zand</v>
      </c>
      <c r="D206" t="s">
        <v>418</v>
      </c>
      <c r="E206">
        <v>320</v>
      </c>
      <c r="F206">
        <f>VLOOKUP($E206,BOFEK_CLUSTERS!$A$2:$AM$313,38,0)</f>
        <v>1.84</v>
      </c>
      <c r="G206">
        <f>VLOOKUP($E206,BOFEK_CLUSTERS!$A$2:$AM$313,39,0)</f>
        <v>0.33</v>
      </c>
      <c r="H206">
        <f t="shared" si="7"/>
        <v>0</v>
      </c>
      <c r="I206">
        <f>VLOOKUP($E206,BOFEK_CLUSTERS!$A$2:$AN$313,40,0)</f>
        <v>0.02</v>
      </c>
      <c r="J206">
        <v>1.2</v>
      </c>
      <c r="K206" s="1">
        <f>VLOOKUP($E206,BOFEK_CLUSTERS!$A$2:$AP$313,42,0)</f>
        <v>0</v>
      </c>
    </row>
    <row r="207" spans="1:11" x14ac:dyDescent="0.2">
      <c r="A207">
        <v>206</v>
      </c>
      <c r="B207" t="s">
        <v>419</v>
      </c>
      <c r="C207" t="str">
        <f t="shared" si="6"/>
        <v>klei</v>
      </c>
      <c r="D207" t="s">
        <v>420</v>
      </c>
      <c r="E207">
        <v>416</v>
      </c>
      <c r="F207">
        <f>VLOOKUP($E207,BOFEK_CLUSTERS!$A$2:$AM$313,38,0)</f>
        <v>0.25</v>
      </c>
      <c r="G207">
        <f>VLOOKUP($E207,BOFEK_CLUSTERS!$A$2:$AM$313,39,0)</f>
        <v>0.41</v>
      </c>
      <c r="H207">
        <f t="shared" si="7"/>
        <v>0</v>
      </c>
      <c r="I207">
        <f>VLOOKUP($E207,BOFEK_CLUSTERS!$A$2:$AN$313,40,0)</f>
        <v>0.01</v>
      </c>
      <c r="J207">
        <v>1.2</v>
      </c>
      <c r="K207" s="1">
        <f>VLOOKUP($E207,BOFEK_CLUSTERS!$A$2:$AP$313,42,0)</f>
        <v>0</v>
      </c>
    </row>
    <row r="208" spans="1:11" x14ac:dyDescent="0.2">
      <c r="A208">
        <v>207</v>
      </c>
      <c r="B208" t="s">
        <v>421</v>
      </c>
      <c r="C208" t="str">
        <f t="shared" si="6"/>
        <v>klei</v>
      </c>
      <c r="D208" t="s">
        <v>422</v>
      </c>
      <c r="E208">
        <v>418</v>
      </c>
      <c r="F208">
        <f>VLOOKUP($E208,BOFEK_CLUSTERS!$A$2:$AM$313,38,0)</f>
        <v>0.06</v>
      </c>
      <c r="G208">
        <f>VLOOKUP($E208,BOFEK_CLUSTERS!$A$2:$AM$313,39,0)</f>
        <v>0.42</v>
      </c>
      <c r="H208">
        <f t="shared" si="7"/>
        <v>0</v>
      </c>
      <c r="I208">
        <f>VLOOKUP($E208,BOFEK_CLUSTERS!$A$2:$AN$313,40,0)</f>
        <v>0.01</v>
      </c>
      <c r="J208">
        <v>1.2</v>
      </c>
      <c r="K208" s="1">
        <f>VLOOKUP($E208,BOFEK_CLUSTERS!$A$2:$AP$313,42,0)</f>
        <v>0</v>
      </c>
    </row>
    <row r="209" spans="1:11" x14ac:dyDescent="0.2">
      <c r="A209">
        <v>208</v>
      </c>
      <c r="B209" t="s">
        <v>423</v>
      </c>
      <c r="C209" t="str">
        <f t="shared" si="6"/>
        <v>klei</v>
      </c>
      <c r="D209" t="s">
        <v>424</v>
      </c>
      <c r="E209">
        <v>408</v>
      </c>
      <c r="F209">
        <f>VLOOKUP($E209,BOFEK_CLUSTERS!$A$2:$AM$313,38,0)</f>
        <v>0.35</v>
      </c>
      <c r="G209">
        <f>VLOOKUP($E209,BOFEK_CLUSTERS!$A$2:$AM$313,39,0)</f>
        <v>0.38</v>
      </c>
      <c r="H209">
        <f t="shared" si="7"/>
        <v>0</v>
      </c>
      <c r="I209">
        <f>VLOOKUP($E209,BOFEK_CLUSTERS!$A$2:$AN$313,40,0)</f>
        <v>0.01</v>
      </c>
      <c r="J209">
        <v>1.2</v>
      </c>
      <c r="K209" s="1">
        <f>VLOOKUP($E209,BOFEK_CLUSTERS!$A$2:$AP$313,42,0)</f>
        <v>0</v>
      </c>
    </row>
    <row r="210" spans="1:11" x14ac:dyDescent="0.2">
      <c r="A210">
        <v>209</v>
      </c>
      <c r="B210" t="s">
        <v>425</v>
      </c>
      <c r="C210" t="str">
        <f t="shared" si="6"/>
        <v>klei</v>
      </c>
      <c r="D210" t="s">
        <v>426</v>
      </c>
      <c r="E210">
        <v>413</v>
      </c>
      <c r="F210">
        <f>VLOOKUP($E210,BOFEK_CLUSTERS!$A$2:$AM$313,38,0)</f>
        <v>0.06</v>
      </c>
      <c r="G210">
        <f>VLOOKUP($E210,BOFEK_CLUSTERS!$A$2:$AM$313,39,0)</f>
        <v>0.45</v>
      </c>
      <c r="H210">
        <f t="shared" si="7"/>
        <v>0</v>
      </c>
      <c r="I210">
        <f>VLOOKUP($E210,BOFEK_CLUSTERS!$A$2:$AN$313,40,0)</f>
        <v>0.01</v>
      </c>
      <c r="J210">
        <v>1.2</v>
      </c>
      <c r="K210" s="1">
        <f>VLOOKUP($E210,BOFEK_CLUSTERS!$A$2:$AP$313,42,0)</f>
        <v>0</v>
      </c>
    </row>
    <row r="211" spans="1:11" x14ac:dyDescent="0.2">
      <c r="A211">
        <v>210</v>
      </c>
      <c r="B211" t="s">
        <v>427</v>
      </c>
      <c r="C211" t="str">
        <f t="shared" si="6"/>
        <v>klei</v>
      </c>
      <c r="D211" t="s">
        <v>428</v>
      </c>
      <c r="E211">
        <v>413</v>
      </c>
      <c r="F211">
        <f>VLOOKUP($E211,BOFEK_CLUSTERS!$A$2:$AM$313,38,0)</f>
        <v>0.06</v>
      </c>
      <c r="G211">
        <f>VLOOKUP($E211,BOFEK_CLUSTERS!$A$2:$AM$313,39,0)</f>
        <v>0.45</v>
      </c>
      <c r="H211">
        <f t="shared" si="7"/>
        <v>0</v>
      </c>
      <c r="I211">
        <f>VLOOKUP($E211,BOFEK_CLUSTERS!$A$2:$AN$313,40,0)</f>
        <v>0.01</v>
      </c>
      <c r="J211">
        <v>1.2</v>
      </c>
      <c r="K211" s="1">
        <f>VLOOKUP($E211,BOFEK_CLUSTERS!$A$2:$AP$313,42,0)</f>
        <v>0</v>
      </c>
    </row>
    <row r="212" spans="1:11" x14ac:dyDescent="0.2">
      <c r="A212">
        <v>211</v>
      </c>
      <c r="B212" t="s">
        <v>429</v>
      </c>
      <c r="C212" t="str">
        <f t="shared" si="6"/>
        <v>klei</v>
      </c>
      <c r="D212" t="s">
        <v>430</v>
      </c>
      <c r="E212">
        <v>409</v>
      </c>
      <c r="F212">
        <f>VLOOKUP($E212,BOFEK_CLUSTERS!$A$2:$AM$313,38,0)</f>
        <v>0.41</v>
      </c>
      <c r="G212">
        <f>VLOOKUP($E212,BOFEK_CLUSTERS!$A$2:$AM$313,39,0)</f>
        <v>0.38</v>
      </c>
      <c r="H212">
        <f t="shared" si="7"/>
        <v>0</v>
      </c>
      <c r="I212">
        <f>VLOOKUP($E212,BOFEK_CLUSTERS!$A$2:$AN$313,40,0)</f>
        <v>0.01</v>
      </c>
      <c r="J212">
        <v>1.2</v>
      </c>
      <c r="K212" s="1">
        <f>VLOOKUP($E212,BOFEK_CLUSTERS!$A$2:$AP$313,42,0)</f>
        <v>0</v>
      </c>
    </row>
    <row r="213" spans="1:11" x14ac:dyDescent="0.2">
      <c r="A213">
        <v>212</v>
      </c>
      <c r="B213" t="s">
        <v>431</v>
      </c>
      <c r="C213" t="str">
        <f t="shared" si="6"/>
        <v>klei</v>
      </c>
      <c r="D213" t="s">
        <v>432</v>
      </c>
      <c r="E213">
        <v>411</v>
      </c>
      <c r="F213">
        <f>VLOOKUP($E213,BOFEK_CLUSTERS!$A$2:$AM$313,38,0)</f>
        <v>0.08</v>
      </c>
      <c r="G213">
        <f>VLOOKUP($E213,BOFEK_CLUSTERS!$A$2:$AM$313,39,0)</f>
        <v>0.41</v>
      </c>
      <c r="H213">
        <f t="shared" si="7"/>
        <v>0</v>
      </c>
      <c r="I213">
        <f>VLOOKUP($E213,BOFEK_CLUSTERS!$A$2:$AN$313,40,0)</f>
        <v>0.01</v>
      </c>
      <c r="J213">
        <v>1.2</v>
      </c>
      <c r="K213" s="1">
        <f>VLOOKUP($E213,BOFEK_CLUSTERS!$A$2:$AP$313,42,0)</f>
        <v>0</v>
      </c>
    </row>
    <row r="214" spans="1:11" x14ac:dyDescent="0.2">
      <c r="A214">
        <v>213</v>
      </c>
      <c r="B214" t="s">
        <v>433</v>
      </c>
      <c r="C214" t="str">
        <f t="shared" si="6"/>
        <v>leem</v>
      </c>
      <c r="D214" t="s">
        <v>434</v>
      </c>
      <c r="E214">
        <v>504</v>
      </c>
      <c r="F214">
        <f>VLOOKUP($E214,BOFEK_CLUSTERS!$A$2:$AM$313,38,0)</f>
        <v>0.01</v>
      </c>
      <c r="G214">
        <f>VLOOKUP($E214,BOFEK_CLUSTERS!$A$2:$AM$313,39,0)</f>
        <v>0.39</v>
      </c>
      <c r="H214">
        <f t="shared" si="7"/>
        <v>0</v>
      </c>
      <c r="I214">
        <f>VLOOKUP($E214,BOFEK_CLUSTERS!$A$2:$AN$313,40,0)</f>
        <v>0.01</v>
      </c>
      <c r="J214">
        <v>1.2</v>
      </c>
      <c r="K214" s="1">
        <f>VLOOKUP($E214,BOFEK_CLUSTERS!$A$2:$AP$313,42,0)</f>
        <v>0</v>
      </c>
    </row>
    <row r="215" spans="1:11" x14ac:dyDescent="0.2">
      <c r="A215">
        <v>214</v>
      </c>
      <c r="B215" t="s">
        <v>435</v>
      </c>
      <c r="C215" t="str">
        <f t="shared" si="6"/>
        <v>klei</v>
      </c>
      <c r="D215" t="s">
        <v>436</v>
      </c>
      <c r="E215">
        <v>408</v>
      </c>
      <c r="F215">
        <f>VLOOKUP($E215,BOFEK_CLUSTERS!$A$2:$AM$313,38,0)</f>
        <v>0.35</v>
      </c>
      <c r="G215">
        <f>VLOOKUP($E215,BOFEK_CLUSTERS!$A$2:$AM$313,39,0)</f>
        <v>0.38</v>
      </c>
      <c r="H215">
        <f t="shared" si="7"/>
        <v>0</v>
      </c>
      <c r="I215">
        <f>VLOOKUP($E215,BOFEK_CLUSTERS!$A$2:$AN$313,40,0)</f>
        <v>0.01</v>
      </c>
      <c r="J215">
        <v>1.2</v>
      </c>
      <c r="K215" s="1">
        <f>VLOOKUP($E215,BOFEK_CLUSTERS!$A$2:$AP$313,42,0)</f>
        <v>0</v>
      </c>
    </row>
    <row r="216" spans="1:11" x14ac:dyDescent="0.2">
      <c r="A216">
        <v>215</v>
      </c>
      <c r="B216" t="s">
        <v>437</v>
      </c>
      <c r="C216" t="str">
        <f t="shared" si="6"/>
        <v>klei</v>
      </c>
      <c r="D216" t="s">
        <v>438</v>
      </c>
      <c r="E216">
        <v>418</v>
      </c>
      <c r="F216">
        <f>VLOOKUP($E216,BOFEK_CLUSTERS!$A$2:$AM$313,38,0)</f>
        <v>0.06</v>
      </c>
      <c r="G216">
        <f>VLOOKUP($E216,BOFEK_CLUSTERS!$A$2:$AM$313,39,0)</f>
        <v>0.42</v>
      </c>
      <c r="H216">
        <f t="shared" si="7"/>
        <v>0</v>
      </c>
      <c r="I216">
        <f>VLOOKUP($E216,BOFEK_CLUSTERS!$A$2:$AN$313,40,0)</f>
        <v>0.01</v>
      </c>
      <c r="J216">
        <v>1.2</v>
      </c>
      <c r="K216" s="1">
        <f>VLOOKUP($E216,BOFEK_CLUSTERS!$A$2:$AP$313,42,0)</f>
        <v>0</v>
      </c>
    </row>
    <row r="217" spans="1:11" x14ac:dyDescent="0.2">
      <c r="A217">
        <v>216</v>
      </c>
      <c r="B217" t="s">
        <v>439</v>
      </c>
      <c r="C217" t="str">
        <f t="shared" si="6"/>
        <v>klei</v>
      </c>
      <c r="D217" t="s">
        <v>440</v>
      </c>
      <c r="E217">
        <v>418</v>
      </c>
      <c r="F217">
        <f>VLOOKUP($E217,BOFEK_CLUSTERS!$A$2:$AM$313,38,0)</f>
        <v>0.06</v>
      </c>
      <c r="G217">
        <f>VLOOKUP($E217,BOFEK_CLUSTERS!$A$2:$AM$313,39,0)</f>
        <v>0.42</v>
      </c>
      <c r="H217">
        <f t="shared" si="7"/>
        <v>0</v>
      </c>
      <c r="I217">
        <f>VLOOKUP($E217,BOFEK_CLUSTERS!$A$2:$AN$313,40,0)</f>
        <v>0.01</v>
      </c>
      <c r="J217">
        <v>1.2</v>
      </c>
      <c r="K217" s="1">
        <f>VLOOKUP($E217,BOFEK_CLUSTERS!$A$2:$AP$313,42,0)</f>
        <v>0</v>
      </c>
    </row>
    <row r="218" spans="1:11" x14ac:dyDescent="0.2">
      <c r="A218">
        <v>217</v>
      </c>
      <c r="B218" t="s">
        <v>441</v>
      </c>
      <c r="C218" t="str">
        <f t="shared" si="6"/>
        <v>klei</v>
      </c>
      <c r="D218" t="s">
        <v>442</v>
      </c>
      <c r="E218">
        <v>418</v>
      </c>
      <c r="F218">
        <f>VLOOKUP($E218,BOFEK_CLUSTERS!$A$2:$AM$313,38,0)</f>
        <v>0.06</v>
      </c>
      <c r="G218">
        <f>VLOOKUP($E218,BOFEK_CLUSTERS!$A$2:$AM$313,39,0)</f>
        <v>0.42</v>
      </c>
      <c r="H218">
        <f t="shared" si="7"/>
        <v>0</v>
      </c>
      <c r="I218">
        <f>VLOOKUP($E218,BOFEK_CLUSTERS!$A$2:$AN$313,40,0)</f>
        <v>0.01</v>
      </c>
      <c r="J218">
        <v>1.2</v>
      </c>
      <c r="K218" s="1">
        <f>VLOOKUP($E218,BOFEK_CLUSTERS!$A$2:$AP$313,42,0)</f>
        <v>0</v>
      </c>
    </row>
    <row r="219" spans="1:11" x14ac:dyDescent="0.2">
      <c r="A219">
        <v>218</v>
      </c>
      <c r="B219" t="s">
        <v>443</v>
      </c>
      <c r="C219" t="str">
        <f t="shared" si="6"/>
        <v>klei</v>
      </c>
      <c r="D219" t="s">
        <v>444</v>
      </c>
      <c r="E219">
        <v>418</v>
      </c>
      <c r="F219">
        <f>VLOOKUP($E219,BOFEK_CLUSTERS!$A$2:$AM$313,38,0)</f>
        <v>0.06</v>
      </c>
      <c r="G219">
        <f>VLOOKUP($E219,BOFEK_CLUSTERS!$A$2:$AM$313,39,0)</f>
        <v>0.42</v>
      </c>
      <c r="H219">
        <f t="shared" si="7"/>
        <v>0</v>
      </c>
      <c r="I219">
        <f>VLOOKUP($E219,BOFEK_CLUSTERS!$A$2:$AN$313,40,0)</f>
        <v>0.01</v>
      </c>
      <c r="J219">
        <v>1.2</v>
      </c>
      <c r="K219" s="1">
        <f>VLOOKUP($E219,BOFEK_CLUSTERS!$A$2:$AP$313,42,0)</f>
        <v>0</v>
      </c>
    </row>
    <row r="220" spans="1:11" x14ac:dyDescent="0.2">
      <c r="A220">
        <v>219</v>
      </c>
      <c r="B220" t="s">
        <v>445</v>
      </c>
      <c r="C220" t="str">
        <f t="shared" si="6"/>
        <v>klei</v>
      </c>
      <c r="D220" t="s">
        <v>446</v>
      </c>
      <c r="E220">
        <v>421</v>
      </c>
      <c r="F220">
        <f>VLOOKUP($E220,BOFEK_CLUSTERS!$A$2:$AM$313,38,0)</f>
        <v>0.36</v>
      </c>
      <c r="G220">
        <f>VLOOKUP($E220,BOFEK_CLUSTERS!$A$2:$AM$313,39,0)</f>
        <v>0.42</v>
      </c>
      <c r="H220">
        <f t="shared" si="7"/>
        <v>0</v>
      </c>
      <c r="I220">
        <f>VLOOKUP($E220,BOFEK_CLUSTERS!$A$2:$AN$313,40,0)</f>
        <v>0.01</v>
      </c>
      <c r="J220">
        <v>1.2</v>
      </c>
      <c r="K220" s="1">
        <f>VLOOKUP($E220,BOFEK_CLUSTERS!$A$2:$AP$313,42,0)</f>
        <v>0</v>
      </c>
    </row>
    <row r="221" spans="1:11" x14ac:dyDescent="0.2">
      <c r="A221">
        <v>220</v>
      </c>
      <c r="B221" t="s">
        <v>447</v>
      </c>
      <c r="C221" t="str">
        <f t="shared" si="6"/>
        <v>klei</v>
      </c>
      <c r="D221" t="s">
        <v>448</v>
      </c>
      <c r="E221">
        <v>413</v>
      </c>
      <c r="F221">
        <f>VLOOKUP($E221,BOFEK_CLUSTERS!$A$2:$AM$313,38,0)</f>
        <v>0.06</v>
      </c>
      <c r="G221">
        <f>VLOOKUP($E221,BOFEK_CLUSTERS!$A$2:$AM$313,39,0)</f>
        <v>0.45</v>
      </c>
      <c r="H221">
        <f t="shared" si="7"/>
        <v>0</v>
      </c>
      <c r="I221">
        <f>VLOOKUP($E221,BOFEK_CLUSTERS!$A$2:$AN$313,40,0)</f>
        <v>0.01</v>
      </c>
      <c r="J221">
        <v>1.2</v>
      </c>
      <c r="K221" s="1">
        <f>VLOOKUP($E221,BOFEK_CLUSTERS!$A$2:$AP$313,42,0)</f>
        <v>0</v>
      </c>
    </row>
    <row r="222" spans="1:11" x14ac:dyDescent="0.2">
      <c r="A222">
        <v>221</v>
      </c>
      <c r="B222" t="s">
        <v>449</v>
      </c>
      <c r="C222" t="str">
        <f t="shared" si="6"/>
        <v>klei</v>
      </c>
      <c r="D222" t="s">
        <v>450</v>
      </c>
      <c r="E222">
        <v>410</v>
      </c>
      <c r="F222">
        <f>VLOOKUP($E222,BOFEK_CLUSTERS!$A$2:$AM$313,38,0)</f>
        <v>0.06</v>
      </c>
      <c r="G222">
        <f>VLOOKUP($E222,BOFEK_CLUSTERS!$A$2:$AM$313,39,0)</f>
        <v>0.4</v>
      </c>
      <c r="H222">
        <f t="shared" si="7"/>
        <v>0</v>
      </c>
      <c r="I222">
        <f>VLOOKUP($E222,BOFEK_CLUSTERS!$A$2:$AN$313,40,0)</f>
        <v>0.01</v>
      </c>
      <c r="J222">
        <v>1.2</v>
      </c>
      <c r="K222" s="1">
        <f>VLOOKUP($E222,BOFEK_CLUSTERS!$A$2:$AP$313,42,0)</f>
        <v>0</v>
      </c>
    </row>
    <row r="223" spans="1:11" x14ac:dyDescent="0.2">
      <c r="A223">
        <v>222</v>
      </c>
      <c r="B223" t="s">
        <v>451</v>
      </c>
      <c r="C223" t="str">
        <f t="shared" si="6"/>
        <v>klei</v>
      </c>
      <c r="D223" t="s">
        <v>452</v>
      </c>
      <c r="E223">
        <v>410</v>
      </c>
      <c r="F223">
        <f>VLOOKUP($E223,BOFEK_CLUSTERS!$A$2:$AM$313,38,0)</f>
        <v>0.06</v>
      </c>
      <c r="G223">
        <f>VLOOKUP($E223,BOFEK_CLUSTERS!$A$2:$AM$313,39,0)</f>
        <v>0.4</v>
      </c>
      <c r="H223">
        <f t="shared" si="7"/>
        <v>0</v>
      </c>
      <c r="I223">
        <f>VLOOKUP($E223,BOFEK_CLUSTERS!$A$2:$AN$313,40,0)</f>
        <v>0.01</v>
      </c>
      <c r="J223">
        <v>1.2</v>
      </c>
      <c r="K223" s="1">
        <f>VLOOKUP($E223,BOFEK_CLUSTERS!$A$2:$AP$313,42,0)</f>
        <v>0</v>
      </c>
    </row>
    <row r="224" spans="1:11" x14ac:dyDescent="0.2">
      <c r="A224">
        <v>223</v>
      </c>
      <c r="B224" t="s">
        <v>453</v>
      </c>
      <c r="C224" t="str">
        <f t="shared" si="6"/>
        <v>zand</v>
      </c>
      <c r="D224" t="s">
        <v>454</v>
      </c>
      <c r="E224">
        <v>327</v>
      </c>
      <c r="F224">
        <f>VLOOKUP($E224,BOFEK_CLUSTERS!$A$2:$AM$313,38,0)</f>
        <v>0.55000000000000004</v>
      </c>
      <c r="G224">
        <f>VLOOKUP($E224,BOFEK_CLUSTERS!$A$2:$AM$313,39,0)</f>
        <v>0.36</v>
      </c>
      <c r="H224">
        <f t="shared" si="7"/>
        <v>0</v>
      </c>
      <c r="I224">
        <f>VLOOKUP($E224,BOFEK_CLUSTERS!$A$2:$AN$313,40,0)</f>
        <v>0.01</v>
      </c>
      <c r="J224">
        <v>1.2</v>
      </c>
      <c r="K224" s="1">
        <f>VLOOKUP($E224,BOFEK_CLUSTERS!$A$2:$AP$313,42,0)</f>
        <v>0</v>
      </c>
    </row>
    <row r="225" spans="1:11" x14ac:dyDescent="0.2">
      <c r="A225">
        <v>224</v>
      </c>
      <c r="B225" t="s">
        <v>455</v>
      </c>
      <c r="C225" t="str">
        <f t="shared" si="6"/>
        <v>zand</v>
      </c>
      <c r="D225" t="s">
        <v>456</v>
      </c>
      <c r="E225">
        <v>327</v>
      </c>
      <c r="F225">
        <f>VLOOKUP($E225,BOFEK_CLUSTERS!$A$2:$AM$313,38,0)</f>
        <v>0.55000000000000004</v>
      </c>
      <c r="G225">
        <f>VLOOKUP($E225,BOFEK_CLUSTERS!$A$2:$AM$313,39,0)</f>
        <v>0.36</v>
      </c>
      <c r="H225">
        <f t="shared" si="7"/>
        <v>0</v>
      </c>
      <c r="I225">
        <f>VLOOKUP($E225,BOFEK_CLUSTERS!$A$2:$AN$313,40,0)</f>
        <v>0.01</v>
      </c>
      <c r="J225">
        <v>1.2</v>
      </c>
      <c r="K225" s="1">
        <f>VLOOKUP($E225,BOFEK_CLUSTERS!$A$2:$AP$313,42,0)</f>
        <v>0</v>
      </c>
    </row>
    <row r="226" spans="1:11" x14ac:dyDescent="0.2">
      <c r="A226">
        <v>225</v>
      </c>
      <c r="B226" t="s">
        <v>457</v>
      </c>
      <c r="C226" t="str">
        <f t="shared" si="6"/>
        <v>zand</v>
      </c>
      <c r="D226" t="s">
        <v>458</v>
      </c>
      <c r="E226">
        <v>313</v>
      </c>
      <c r="F226">
        <f>VLOOKUP($E226,BOFEK_CLUSTERS!$A$2:$AM$313,38,0)</f>
        <v>0.36</v>
      </c>
      <c r="G226">
        <f>VLOOKUP($E226,BOFEK_CLUSTERS!$A$2:$AM$313,39,0)</f>
        <v>0.39</v>
      </c>
      <c r="H226">
        <f t="shared" si="7"/>
        <v>0</v>
      </c>
      <c r="I226">
        <f>VLOOKUP($E226,BOFEK_CLUSTERS!$A$2:$AN$313,40,0)</f>
        <v>0.01</v>
      </c>
      <c r="J226">
        <v>1.2</v>
      </c>
      <c r="K226" s="1">
        <f>VLOOKUP($E226,BOFEK_CLUSTERS!$A$2:$AP$313,42,0)</f>
        <v>0</v>
      </c>
    </row>
    <row r="227" spans="1:11" x14ac:dyDescent="0.2">
      <c r="A227">
        <v>226</v>
      </c>
      <c r="B227" t="s">
        <v>459</v>
      </c>
      <c r="C227" t="str">
        <f t="shared" si="6"/>
        <v>zand</v>
      </c>
      <c r="D227" t="s">
        <v>460</v>
      </c>
      <c r="E227">
        <v>320</v>
      </c>
      <c r="F227">
        <f>VLOOKUP($E227,BOFEK_CLUSTERS!$A$2:$AM$313,38,0)</f>
        <v>1.84</v>
      </c>
      <c r="G227">
        <f>VLOOKUP($E227,BOFEK_CLUSTERS!$A$2:$AM$313,39,0)</f>
        <v>0.33</v>
      </c>
      <c r="H227">
        <f t="shared" si="7"/>
        <v>0</v>
      </c>
      <c r="I227">
        <f>VLOOKUP($E227,BOFEK_CLUSTERS!$A$2:$AN$313,40,0)</f>
        <v>0.02</v>
      </c>
      <c r="J227">
        <v>1.2</v>
      </c>
      <c r="K227" s="1">
        <f>VLOOKUP($E227,BOFEK_CLUSTERS!$A$2:$AP$313,42,0)</f>
        <v>0</v>
      </c>
    </row>
    <row r="228" spans="1:11" x14ac:dyDescent="0.2">
      <c r="A228">
        <v>227</v>
      </c>
      <c r="B228" t="s">
        <v>461</v>
      </c>
      <c r="C228" t="str">
        <f t="shared" si="6"/>
        <v>zand</v>
      </c>
      <c r="D228" t="s">
        <v>462</v>
      </c>
      <c r="E228">
        <v>310</v>
      </c>
      <c r="F228">
        <f>VLOOKUP($E228,BOFEK_CLUSTERS!$A$2:$AM$313,38,0)</f>
        <v>0.59</v>
      </c>
      <c r="G228">
        <f>VLOOKUP($E228,BOFEK_CLUSTERS!$A$2:$AM$313,39,0)</f>
        <v>0.38</v>
      </c>
      <c r="H228">
        <f t="shared" si="7"/>
        <v>0</v>
      </c>
      <c r="I228">
        <f>VLOOKUP($E228,BOFEK_CLUSTERS!$A$2:$AN$313,40,0)</f>
        <v>0.02</v>
      </c>
      <c r="J228">
        <v>1.2</v>
      </c>
      <c r="K228" s="1">
        <f>VLOOKUP($E228,BOFEK_CLUSTERS!$A$2:$AP$313,42,0)</f>
        <v>0</v>
      </c>
    </row>
    <row r="229" spans="1:11" x14ac:dyDescent="0.2">
      <c r="A229">
        <v>228</v>
      </c>
      <c r="B229" t="s">
        <v>463</v>
      </c>
      <c r="C229" t="str">
        <f t="shared" si="6"/>
        <v>zand</v>
      </c>
      <c r="D229" t="s">
        <v>464</v>
      </c>
      <c r="E229">
        <v>319</v>
      </c>
      <c r="F229">
        <f>VLOOKUP($E229,BOFEK_CLUSTERS!$A$2:$AM$313,38,0)</f>
        <v>0.12</v>
      </c>
      <c r="G229">
        <f>VLOOKUP($E229,BOFEK_CLUSTERS!$A$2:$AM$313,39,0)</f>
        <v>0.4</v>
      </c>
      <c r="H229">
        <f t="shared" si="7"/>
        <v>0</v>
      </c>
      <c r="I229">
        <f>VLOOKUP($E229,BOFEK_CLUSTERS!$A$2:$AN$313,40,0)</f>
        <v>0.02</v>
      </c>
      <c r="J229">
        <v>1.2</v>
      </c>
      <c r="K229" s="1">
        <f>VLOOKUP($E229,BOFEK_CLUSTERS!$A$2:$AP$313,42,0)</f>
        <v>0</v>
      </c>
    </row>
    <row r="230" spans="1:11" x14ac:dyDescent="0.2">
      <c r="A230">
        <v>229</v>
      </c>
      <c r="B230" t="s">
        <v>465</v>
      </c>
      <c r="C230" t="str">
        <f t="shared" si="6"/>
        <v>zand</v>
      </c>
      <c r="D230" t="s">
        <v>466</v>
      </c>
      <c r="E230">
        <v>320</v>
      </c>
      <c r="F230">
        <f>VLOOKUP($E230,BOFEK_CLUSTERS!$A$2:$AM$313,38,0)</f>
        <v>1.84</v>
      </c>
      <c r="G230">
        <f>VLOOKUP($E230,BOFEK_CLUSTERS!$A$2:$AM$313,39,0)</f>
        <v>0.33</v>
      </c>
      <c r="H230">
        <f t="shared" si="7"/>
        <v>0</v>
      </c>
      <c r="I230">
        <f>VLOOKUP($E230,BOFEK_CLUSTERS!$A$2:$AN$313,40,0)</f>
        <v>0.02</v>
      </c>
      <c r="J230">
        <v>1.2</v>
      </c>
      <c r="K230" s="1">
        <f>VLOOKUP($E230,BOFEK_CLUSTERS!$A$2:$AP$313,42,0)</f>
        <v>0</v>
      </c>
    </row>
    <row r="231" spans="1:11" x14ac:dyDescent="0.2">
      <c r="A231">
        <v>230</v>
      </c>
      <c r="B231" t="s">
        <v>467</v>
      </c>
      <c r="C231" t="str">
        <f t="shared" si="6"/>
        <v>zand</v>
      </c>
      <c r="D231" t="s">
        <v>468</v>
      </c>
      <c r="E231">
        <v>310</v>
      </c>
      <c r="F231">
        <f>VLOOKUP($E231,BOFEK_CLUSTERS!$A$2:$AM$313,38,0)</f>
        <v>0.59</v>
      </c>
      <c r="G231">
        <f>VLOOKUP($E231,BOFEK_CLUSTERS!$A$2:$AM$313,39,0)</f>
        <v>0.38</v>
      </c>
      <c r="H231">
        <f t="shared" si="7"/>
        <v>0</v>
      </c>
      <c r="I231">
        <f>VLOOKUP($E231,BOFEK_CLUSTERS!$A$2:$AN$313,40,0)</f>
        <v>0.02</v>
      </c>
      <c r="J231">
        <v>1.2</v>
      </c>
      <c r="K231" s="1">
        <f>VLOOKUP($E231,BOFEK_CLUSTERS!$A$2:$AP$313,42,0)</f>
        <v>0</v>
      </c>
    </row>
    <row r="232" spans="1:11" x14ac:dyDescent="0.2">
      <c r="A232">
        <v>231</v>
      </c>
      <c r="B232" t="s">
        <v>469</v>
      </c>
      <c r="C232" t="str">
        <f t="shared" si="6"/>
        <v>zand</v>
      </c>
      <c r="D232" t="s">
        <v>470</v>
      </c>
      <c r="E232">
        <v>312</v>
      </c>
      <c r="F232">
        <f>VLOOKUP($E232,BOFEK_CLUSTERS!$A$2:$AM$313,38,0)</f>
        <v>0.41</v>
      </c>
      <c r="G232">
        <f>VLOOKUP($E232,BOFEK_CLUSTERS!$A$2:$AM$313,39,0)</f>
        <v>0.38</v>
      </c>
      <c r="H232">
        <f t="shared" si="7"/>
        <v>0</v>
      </c>
      <c r="I232">
        <f>VLOOKUP($E232,BOFEK_CLUSTERS!$A$2:$AN$313,40,0)</f>
        <v>0.02</v>
      </c>
      <c r="J232">
        <v>1.2</v>
      </c>
      <c r="K232" s="1">
        <f>VLOOKUP($E232,BOFEK_CLUSTERS!$A$2:$AP$313,42,0)</f>
        <v>0</v>
      </c>
    </row>
    <row r="233" spans="1:11" x14ac:dyDescent="0.2">
      <c r="A233">
        <v>232</v>
      </c>
      <c r="B233" t="s">
        <v>471</v>
      </c>
      <c r="C233" t="str">
        <f t="shared" si="6"/>
        <v>zand</v>
      </c>
      <c r="D233" t="s">
        <v>472</v>
      </c>
      <c r="E233">
        <v>320</v>
      </c>
      <c r="F233">
        <f>VLOOKUP($E233,BOFEK_CLUSTERS!$A$2:$AM$313,38,0)</f>
        <v>1.84</v>
      </c>
      <c r="G233">
        <f>VLOOKUP($E233,BOFEK_CLUSTERS!$A$2:$AM$313,39,0)</f>
        <v>0.33</v>
      </c>
      <c r="H233">
        <f t="shared" si="7"/>
        <v>0</v>
      </c>
      <c r="I233">
        <f>VLOOKUP($E233,BOFEK_CLUSTERS!$A$2:$AN$313,40,0)</f>
        <v>0.02</v>
      </c>
      <c r="J233">
        <v>1.2</v>
      </c>
      <c r="K233" s="1">
        <f>VLOOKUP($E233,BOFEK_CLUSTERS!$A$2:$AP$313,42,0)</f>
        <v>0</v>
      </c>
    </row>
    <row r="234" spans="1:11" x14ac:dyDescent="0.2">
      <c r="A234">
        <v>233</v>
      </c>
      <c r="B234" t="s">
        <v>473</v>
      </c>
      <c r="C234" t="str">
        <f t="shared" si="6"/>
        <v>zand</v>
      </c>
      <c r="D234" t="s">
        <v>474</v>
      </c>
      <c r="E234">
        <v>311</v>
      </c>
      <c r="F234">
        <f>VLOOKUP($E234,BOFEK_CLUSTERS!$A$2:$AM$313,38,0)</f>
        <v>0.38</v>
      </c>
      <c r="G234">
        <f>VLOOKUP($E234,BOFEK_CLUSTERS!$A$2:$AM$313,39,0)</f>
        <v>0.41</v>
      </c>
      <c r="H234">
        <f t="shared" si="7"/>
        <v>0</v>
      </c>
      <c r="I234">
        <f>VLOOKUP($E234,BOFEK_CLUSTERS!$A$2:$AN$313,40,0)</f>
        <v>0.04</v>
      </c>
      <c r="J234">
        <v>1.2</v>
      </c>
      <c r="K234" s="1">
        <f>VLOOKUP($E234,BOFEK_CLUSTERS!$A$2:$AP$313,42,0)</f>
        <v>0</v>
      </c>
    </row>
    <row r="235" spans="1:11" x14ac:dyDescent="0.2">
      <c r="A235">
        <v>234</v>
      </c>
      <c r="B235" t="s">
        <v>475</v>
      </c>
      <c r="C235" t="str">
        <f t="shared" si="6"/>
        <v>zand</v>
      </c>
      <c r="D235" t="s">
        <v>476</v>
      </c>
      <c r="E235">
        <v>317</v>
      </c>
      <c r="F235">
        <f>VLOOKUP($E235,BOFEK_CLUSTERS!$A$2:$AM$313,38,0)</f>
        <v>0.21</v>
      </c>
      <c r="G235">
        <f>VLOOKUP($E235,BOFEK_CLUSTERS!$A$2:$AM$313,39,0)</f>
        <v>0.42</v>
      </c>
      <c r="H235">
        <f t="shared" si="7"/>
        <v>0</v>
      </c>
      <c r="I235">
        <f>VLOOKUP($E235,BOFEK_CLUSTERS!$A$2:$AN$313,40,0)</f>
        <v>0.04</v>
      </c>
      <c r="J235">
        <v>1.2</v>
      </c>
      <c r="K235" s="1">
        <f>VLOOKUP($E235,BOFEK_CLUSTERS!$A$2:$AP$313,42,0)</f>
        <v>0</v>
      </c>
    </row>
    <row r="236" spans="1:11" x14ac:dyDescent="0.2">
      <c r="A236">
        <v>235</v>
      </c>
      <c r="B236" t="s">
        <v>477</v>
      </c>
      <c r="C236" t="str">
        <f t="shared" si="6"/>
        <v>zand</v>
      </c>
      <c r="D236" t="s">
        <v>478</v>
      </c>
      <c r="E236">
        <v>322</v>
      </c>
      <c r="F236">
        <f>VLOOKUP($E236,BOFEK_CLUSTERS!$A$2:$AM$313,38,0)</f>
        <v>0.86</v>
      </c>
      <c r="G236">
        <f>VLOOKUP($E236,BOFEK_CLUSTERS!$A$2:$AM$313,39,0)</f>
        <v>0.34</v>
      </c>
      <c r="H236">
        <f t="shared" si="7"/>
        <v>0</v>
      </c>
      <c r="I236">
        <f>VLOOKUP($E236,BOFEK_CLUSTERS!$A$2:$AN$313,40,0)</f>
        <v>0.02</v>
      </c>
      <c r="J236">
        <v>1.2</v>
      </c>
      <c r="K236" s="1">
        <f>VLOOKUP($E236,BOFEK_CLUSTERS!$A$2:$AP$313,42,0)</f>
        <v>0</v>
      </c>
    </row>
    <row r="237" spans="1:11" x14ac:dyDescent="0.2">
      <c r="A237">
        <v>236</v>
      </c>
      <c r="B237" t="s">
        <v>479</v>
      </c>
      <c r="C237" t="str">
        <f t="shared" si="6"/>
        <v>veen</v>
      </c>
      <c r="D237" t="s">
        <v>480</v>
      </c>
      <c r="E237">
        <v>205</v>
      </c>
      <c r="F237">
        <f>VLOOKUP($E237,BOFEK_CLUSTERS!$A$2:$AM$313,38,0)</f>
        <v>0.56000000000000005</v>
      </c>
      <c r="G237">
        <f>VLOOKUP($E237,BOFEK_CLUSTERS!$A$2:$AM$313,39,0)</f>
        <v>0.4</v>
      </c>
      <c r="H237">
        <f t="shared" si="7"/>
        <v>1</v>
      </c>
      <c r="I237">
        <f>VLOOKUP($E237,BOFEK_CLUSTERS!$A$2:$AN$313,40,0)</f>
        <v>0.11</v>
      </c>
      <c r="J237">
        <v>1.2</v>
      </c>
      <c r="K237" s="1">
        <f>VLOOKUP($E237,BOFEK_CLUSTERS!$A$2:$AP$313,42,0)</f>
        <v>0</v>
      </c>
    </row>
    <row r="238" spans="1:11" x14ac:dyDescent="0.2">
      <c r="A238">
        <v>237</v>
      </c>
      <c r="B238" t="s">
        <v>481</v>
      </c>
      <c r="C238" t="str">
        <f t="shared" si="6"/>
        <v>veen</v>
      </c>
      <c r="D238" t="s">
        <v>482</v>
      </c>
      <c r="E238">
        <v>205</v>
      </c>
      <c r="F238">
        <f>VLOOKUP($E238,BOFEK_CLUSTERS!$A$2:$AM$313,38,0)</f>
        <v>0.56000000000000005</v>
      </c>
      <c r="G238">
        <f>VLOOKUP($E238,BOFEK_CLUSTERS!$A$2:$AM$313,39,0)</f>
        <v>0.4</v>
      </c>
      <c r="H238">
        <f t="shared" si="7"/>
        <v>1</v>
      </c>
      <c r="I238">
        <f>VLOOKUP($E238,BOFEK_CLUSTERS!$A$2:$AN$313,40,0)</f>
        <v>0.11</v>
      </c>
      <c r="J238">
        <v>1.2</v>
      </c>
      <c r="K238" s="1">
        <f>VLOOKUP($E238,BOFEK_CLUSTERS!$A$2:$AP$313,42,0)</f>
        <v>0</v>
      </c>
    </row>
    <row r="239" spans="1:11" x14ac:dyDescent="0.2">
      <c r="A239">
        <v>238</v>
      </c>
      <c r="B239" t="s">
        <v>483</v>
      </c>
      <c r="C239" t="str">
        <f t="shared" si="6"/>
        <v>veen</v>
      </c>
      <c r="D239" t="s">
        <v>484</v>
      </c>
      <c r="E239">
        <v>107</v>
      </c>
      <c r="F239">
        <f>VLOOKUP($E239,BOFEK_CLUSTERS!$A$2:$AM$313,38,0)</f>
        <v>0.15</v>
      </c>
      <c r="G239">
        <f>VLOOKUP($E239,BOFEK_CLUSTERS!$A$2:$AM$313,39,0)</f>
        <v>0.86</v>
      </c>
      <c r="H239">
        <f t="shared" si="7"/>
        <v>1</v>
      </c>
      <c r="I239">
        <f>VLOOKUP($E239,BOFEK_CLUSTERS!$A$2:$AN$313,40,0)</f>
        <v>0.83</v>
      </c>
      <c r="J239">
        <v>1.2</v>
      </c>
      <c r="K239" s="1">
        <f>VLOOKUP($E239,BOFEK_CLUSTERS!$A$2:$AP$313,42,0)</f>
        <v>0.4</v>
      </c>
    </row>
    <row r="240" spans="1:11" x14ac:dyDescent="0.2">
      <c r="A240">
        <v>239</v>
      </c>
      <c r="B240" t="s">
        <v>485</v>
      </c>
      <c r="C240" t="str">
        <f t="shared" si="6"/>
        <v>veen</v>
      </c>
      <c r="D240" t="s">
        <v>486</v>
      </c>
      <c r="E240">
        <v>106</v>
      </c>
      <c r="F240">
        <f>VLOOKUP($E240,BOFEK_CLUSTERS!$A$2:$AM$313,38,0)</f>
        <v>0.43</v>
      </c>
      <c r="G240">
        <f>VLOOKUP($E240,BOFEK_CLUSTERS!$A$2:$AM$313,39,0)</f>
        <v>0.45</v>
      </c>
      <c r="H240">
        <f t="shared" si="7"/>
        <v>1</v>
      </c>
      <c r="I240">
        <f>VLOOKUP($E240,BOFEK_CLUSTERS!$A$2:$AN$313,40,0)</f>
        <v>0.37</v>
      </c>
      <c r="J240">
        <v>1.2</v>
      </c>
      <c r="K240" s="1">
        <f>VLOOKUP($E240,BOFEK_CLUSTERS!$A$2:$AP$313,42,0)</f>
        <v>0</v>
      </c>
    </row>
    <row r="241" spans="1:11" x14ac:dyDescent="0.2">
      <c r="A241">
        <v>240</v>
      </c>
      <c r="B241" t="s">
        <v>487</v>
      </c>
      <c r="C241" t="str">
        <f t="shared" si="6"/>
        <v>veen</v>
      </c>
      <c r="D241" t="s">
        <v>488</v>
      </c>
      <c r="E241">
        <v>203</v>
      </c>
      <c r="F241">
        <f>VLOOKUP($E241,BOFEK_CLUSTERS!$A$2:$AM$313,38,0)</f>
        <v>0.45</v>
      </c>
      <c r="G241">
        <f>VLOOKUP($E241,BOFEK_CLUSTERS!$A$2:$AM$313,39,0)</f>
        <v>0.48</v>
      </c>
      <c r="H241">
        <f t="shared" si="7"/>
        <v>1</v>
      </c>
      <c r="I241">
        <f>VLOOKUP($E241,BOFEK_CLUSTERS!$A$2:$AN$313,40,0)</f>
        <v>0.18</v>
      </c>
      <c r="J241">
        <v>1.2</v>
      </c>
      <c r="K241" s="1">
        <f>VLOOKUP($E241,BOFEK_CLUSTERS!$A$2:$AP$313,42,0)</f>
        <v>0</v>
      </c>
    </row>
    <row r="242" spans="1:11" x14ac:dyDescent="0.2">
      <c r="A242">
        <v>241</v>
      </c>
      <c r="B242" t="s">
        <v>489</v>
      </c>
      <c r="C242" t="str">
        <f t="shared" si="6"/>
        <v>klei</v>
      </c>
      <c r="D242" t="s">
        <v>490</v>
      </c>
      <c r="E242">
        <v>413</v>
      </c>
      <c r="F242">
        <f>VLOOKUP($E242,BOFEK_CLUSTERS!$A$2:$AM$313,38,0)</f>
        <v>0.06</v>
      </c>
      <c r="G242">
        <f>VLOOKUP($E242,BOFEK_CLUSTERS!$A$2:$AM$313,39,0)</f>
        <v>0.45</v>
      </c>
      <c r="H242">
        <f t="shared" si="7"/>
        <v>0</v>
      </c>
      <c r="I242">
        <f>VLOOKUP($E242,BOFEK_CLUSTERS!$A$2:$AN$313,40,0)</f>
        <v>0.01</v>
      </c>
      <c r="J242">
        <v>1.2</v>
      </c>
      <c r="K242" s="1">
        <f>VLOOKUP($E242,BOFEK_CLUSTERS!$A$2:$AP$313,42,0)</f>
        <v>0</v>
      </c>
    </row>
    <row r="243" spans="1:11" x14ac:dyDescent="0.2">
      <c r="A243">
        <v>242</v>
      </c>
      <c r="B243" t="s">
        <v>491</v>
      </c>
      <c r="C243" t="str">
        <f t="shared" si="6"/>
        <v>veen</v>
      </c>
      <c r="D243" t="s">
        <v>492</v>
      </c>
      <c r="E243">
        <v>107</v>
      </c>
      <c r="F243">
        <f>VLOOKUP($E243,BOFEK_CLUSTERS!$A$2:$AM$313,38,0)</f>
        <v>0.15</v>
      </c>
      <c r="G243">
        <f>VLOOKUP($E243,BOFEK_CLUSTERS!$A$2:$AM$313,39,0)</f>
        <v>0.86</v>
      </c>
      <c r="H243">
        <f t="shared" si="7"/>
        <v>1</v>
      </c>
      <c r="I243">
        <f>VLOOKUP($E243,BOFEK_CLUSTERS!$A$2:$AN$313,40,0)</f>
        <v>0.83</v>
      </c>
      <c r="J243">
        <v>1.2</v>
      </c>
      <c r="K243" s="1">
        <f>VLOOKUP($E243,BOFEK_CLUSTERS!$A$2:$AP$313,42,0)</f>
        <v>0.4</v>
      </c>
    </row>
    <row r="244" spans="1:11" x14ac:dyDescent="0.2">
      <c r="A244">
        <v>243</v>
      </c>
      <c r="B244" t="s">
        <v>493</v>
      </c>
      <c r="C244" t="str">
        <f t="shared" si="6"/>
        <v>veen</v>
      </c>
      <c r="D244" t="s">
        <v>494</v>
      </c>
      <c r="E244">
        <v>107</v>
      </c>
      <c r="F244">
        <f>VLOOKUP($E244,BOFEK_CLUSTERS!$A$2:$AM$313,38,0)</f>
        <v>0.15</v>
      </c>
      <c r="G244">
        <f>VLOOKUP($E244,BOFEK_CLUSTERS!$A$2:$AM$313,39,0)</f>
        <v>0.86</v>
      </c>
      <c r="H244">
        <f t="shared" si="7"/>
        <v>1</v>
      </c>
      <c r="I244">
        <f>VLOOKUP($E244,BOFEK_CLUSTERS!$A$2:$AN$313,40,0)</f>
        <v>0.83</v>
      </c>
      <c r="J244">
        <v>1.2</v>
      </c>
      <c r="K244" s="1">
        <f>VLOOKUP($E244,BOFEK_CLUSTERS!$A$2:$AP$313,42,0)</f>
        <v>0.4</v>
      </c>
    </row>
    <row r="245" spans="1:11" x14ac:dyDescent="0.2">
      <c r="A245">
        <v>244</v>
      </c>
      <c r="B245" t="s">
        <v>495</v>
      </c>
      <c r="C245" t="str">
        <f t="shared" si="6"/>
        <v>veen</v>
      </c>
      <c r="D245" t="s">
        <v>496</v>
      </c>
      <c r="E245">
        <v>107</v>
      </c>
      <c r="F245">
        <f>VLOOKUP($E245,BOFEK_CLUSTERS!$A$2:$AM$313,38,0)</f>
        <v>0.15</v>
      </c>
      <c r="G245">
        <f>VLOOKUP($E245,BOFEK_CLUSTERS!$A$2:$AM$313,39,0)</f>
        <v>0.86</v>
      </c>
      <c r="H245">
        <f t="shared" si="7"/>
        <v>1</v>
      </c>
      <c r="I245">
        <f>VLOOKUP($E245,BOFEK_CLUSTERS!$A$2:$AN$313,40,0)</f>
        <v>0.83</v>
      </c>
      <c r="J245">
        <v>1.2</v>
      </c>
      <c r="K245" s="1">
        <f>VLOOKUP($E245,BOFEK_CLUSTERS!$A$2:$AP$313,42,0)</f>
        <v>0.4</v>
      </c>
    </row>
    <row r="246" spans="1:11" x14ac:dyDescent="0.2">
      <c r="A246">
        <v>245</v>
      </c>
      <c r="B246" t="s">
        <v>497</v>
      </c>
      <c r="C246" t="str">
        <f t="shared" si="6"/>
        <v>veen</v>
      </c>
      <c r="D246" t="s">
        <v>498</v>
      </c>
      <c r="E246">
        <v>105</v>
      </c>
      <c r="F246">
        <f>VLOOKUP($E246,BOFEK_CLUSTERS!$A$2:$AM$313,38,0)</f>
        <v>0.14000000000000001</v>
      </c>
      <c r="G246">
        <f>VLOOKUP($E246,BOFEK_CLUSTERS!$A$2:$AM$313,39,0)</f>
        <v>0.81</v>
      </c>
      <c r="H246">
        <f t="shared" si="7"/>
        <v>1</v>
      </c>
      <c r="I246">
        <f>VLOOKUP($E246,BOFEK_CLUSTERS!$A$2:$AN$313,40,0)</f>
        <v>0.67</v>
      </c>
      <c r="J246">
        <v>1.2</v>
      </c>
      <c r="K246" s="1">
        <f>VLOOKUP($E246,BOFEK_CLUSTERS!$A$2:$AP$313,42,0)</f>
        <v>0.3</v>
      </c>
    </row>
    <row r="247" spans="1:11" x14ac:dyDescent="0.2">
      <c r="A247">
        <v>246</v>
      </c>
      <c r="B247" t="s">
        <v>499</v>
      </c>
      <c r="C247" t="str">
        <f t="shared" si="6"/>
        <v>veen</v>
      </c>
      <c r="D247" t="s">
        <v>500</v>
      </c>
      <c r="E247">
        <v>107</v>
      </c>
      <c r="F247">
        <f>VLOOKUP($E247,BOFEK_CLUSTERS!$A$2:$AM$313,38,0)</f>
        <v>0.15</v>
      </c>
      <c r="G247">
        <f>VLOOKUP($E247,BOFEK_CLUSTERS!$A$2:$AM$313,39,0)</f>
        <v>0.86</v>
      </c>
      <c r="H247">
        <f t="shared" si="7"/>
        <v>1</v>
      </c>
      <c r="I247">
        <f>VLOOKUP($E247,BOFEK_CLUSTERS!$A$2:$AN$313,40,0)</f>
        <v>0.83</v>
      </c>
      <c r="J247">
        <v>1.2</v>
      </c>
      <c r="K247" s="1">
        <f>VLOOKUP($E247,BOFEK_CLUSTERS!$A$2:$AP$313,42,0)</f>
        <v>0.4</v>
      </c>
    </row>
    <row r="248" spans="1:11" x14ac:dyDescent="0.2">
      <c r="A248">
        <v>247</v>
      </c>
      <c r="B248" t="s">
        <v>501</v>
      </c>
      <c r="C248" t="str">
        <f t="shared" si="6"/>
        <v>veen</v>
      </c>
      <c r="D248" t="s">
        <v>502</v>
      </c>
      <c r="E248">
        <v>108</v>
      </c>
      <c r="F248">
        <f>VLOOKUP($E248,BOFEK_CLUSTERS!$A$2:$AM$313,38,0)</f>
        <v>0.31</v>
      </c>
      <c r="G248">
        <f>VLOOKUP($E248,BOFEK_CLUSTERS!$A$2:$AM$313,39,0)</f>
        <v>0.73</v>
      </c>
      <c r="H248">
        <f t="shared" si="7"/>
        <v>1</v>
      </c>
      <c r="I248">
        <f>VLOOKUP($E248,BOFEK_CLUSTERS!$A$2:$AN$313,40,0)</f>
        <v>0.53</v>
      </c>
      <c r="J248">
        <v>1.2</v>
      </c>
      <c r="K248" s="1">
        <f>VLOOKUP($E248,BOFEK_CLUSTERS!$A$2:$AP$313,42,0)</f>
        <v>0</v>
      </c>
    </row>
    <row r="249" spans="1:11" x14ac:dyDescent="0.2">
      <c r="A249">
        <v>248</v>
      </c>
      <c r="B249" t="s">
        <v>503</v>
      </c>
      <c r="C249" t="str">
        <f t="shared" si="6"/>
        <v>veen</v>
      </c>
      <c r="D249" t="s">
        <v>504</v>
      </c>
      <c r="E249">
        <v>107</v>
      </c>
      <c r="F249">
        <f>VLOOKUP($E249,BOFEK_CLUSTERS!$A$2:$AM$313,38,0)</f>
        <v>0.15</v>
      </c>
      <c r="G249">
        <f>VLOOKUP($E249,BOFEK_CLUSTERS!$A$2:$AM$313,39,0)</f>
        <v>0.86</v>
      </c>
      <c r="H249">
        <f t="shared" si="7"/>
        <v>1</v>
      </c>
      <c r="I249">
        <f>VLOOKUP($E249,BOFEK_CLUSTERS!$A$2:$AN$313,40,0)</f>
        <v>0.83</v>
      </c>
      <c r="J249">
        <v>1.2</v>
      </c>
      <c r="K249" s="1">
        <f>VLOOKUP($E249,BOFEK_CLUSTERS!$A$2:$AP$313,42,0)</f>
        <v>0.4</v>
      </c>
    </row>
    <row r="250" spans="1:11" x14ac:dyDescent="0.2">
      <c r="A250">
        <v>249</v>
      </c>
      <c r="B250" t="s">
        <v>505</v>
      </c>
      <c r="C250" t="str">
        <f t="shared" si="6"/>
        <v>veen</v>
      </c>
      <c r="D250" t="s">
        <v>506</v>
      </c>
      <c r="E250">
        <v>107</v>
      </c>
      <c r="F250">
        <f>VLOOKUP($E250,BOFEK_CLUSTERS!$A$2:$AM$313,38,0)</f>
        <v>0.15</v>
      </c>
      <c r="G250">
        <f>VLOOKUP($E250,BOFEK_CLUSTERS!$A$2:$AM$313,39,0)</f>
        <v>0.86</v>
      </c>
      <c r="H250">
        <f t="shared" si="7"/>
        <v>1</v>
      </c>
      <c r="I250">
        <f>VLOOKUP($E250,BOFEK_CLUSTERS!$A$2:$AN$313,40,0)</f>
        <v>0.83</v>
      </c>
      <c r="J250">
        <v>1.2</v>
      </c>
      <c r="K250" s="1">
        <f>VLOOKUP($E250,BOFEK_CLUSTERS!$A$2:$AP$313,42,0)</f>
        <v>0.4</v>
      </c>
    </row>
    <row r="251" spans="1:11" x14ac:dyDescent="0.2">
      <c r="A251">
        <v>250</v>
      </c>
      <c r="B251" t="s">
        <v>507</v>
      </c>
      <c r="C251" t="str">
        <f t="shared" si="6"/>
        <v>veen</v>
      </c>
      <c r="D251" t="s">
        <v>508</v>
      </c>
      <c r="E251">
        <v>108</v>
      </c>
      <c r="F251">
        <f>VLOOKUP($E251,BOFEK_CLUSTERS!$A$2:$AM$313,38,0)</f>
        <v>0.31</v>
      </c>
      <c r="G251">
        <f>VLOOKUP($E251,BOFEK_CLUSTERS!$A$2:$AM$313,39,0)</f>
        <v>0.73</v>
      </c>
      <c r="H251">
        <f t="shared" si="7"/>
        <v>1</v>
      </c>
      <c r="I251">
        <f>VLOOKUP($E251,BOFEK_CLUSTERS!$A$2:$AN$313,40,0)</f>
        <v>0.53</v>
      </c>
      <c r="J251">
        <v>1.2</v>
      </c>
      <c r="K251" s="1">
        <f>VLOOKUP($E251,BOFEK_CLUSTERS!$A$2:$AP$313,42,0)</f>
        <v>0</v>
      </c>
    </row>
    <row r="252" spans="1:11" x14ac:dyDescent="0.2">
      <c r="A252">
        <v>251</v>
      </c>
      <c r="B252" t="s">
        <v>509</v>
      </c>
      <c r="C252" t="str">
        <f t="shared" si="6"/>
        <v>klei</v>
      </c>
      <c r="D252" t="s">
        <v>510</v>
      </c>
      <c r="E252">
        <v>410</v>
      </c>
      <c r="F252">
        <f>VLOOKUP($E252,BOFEK_CLUSTERS!$A$2:$AM$313,38,0)</f>
        <v>0.06</v>
      </c>
      <c r="G252">
        <f>VLOOKUP($E252,BOFEK_CLUSTERS!$A$2:$AM$313,39,0)</f>
        <v>0.4</v>
      </c>
      <c r="H252">
        <f t="shared" si="7"/>
        <v>0</v>
      </c>
      <c r="I252">
        <f>VLOOKUP($E252,BOFEK_CLUSTERS!$A$2:$AN$313,40,0)</f>
        <v>0.01</v>
      </c>
      <c r="J252">
        <v>1.2</v>
      </c>
      <c r="K252" s="1">
        <f>VLOOKUP($E252,BOFEK_CLUSTERS!$A$2:$AP$313,42,0)</f>
        <v>0</v>
      </c>
    </row>
    <row r="253" spans="1:11" x14ac:dyDescent="0.2">
      <c r="A253">
        <v>252</v>
      </c>
      <c r="B253" t="s">
        <v>511</v>
      </c>
      <c r="C253" t="str">
        <f t="shared" si="6"/>
        <v>veen</v>
      </c>
      <c r="D253" t="s">
        <v>512</v>
      </c>
      <c r="E253">
        <v>201</v>
      </c>
      <c r="F253">
        <f>VLOOKUP($E253,BOFEK_CLUSTERS!$A$2:$AM$313,38,0)</f>
        <v>0.09</v>
      </c>
      <c r="G253">
        <f>VLOOKUP($E253,BOFEK_CLUSTERS!$A$2:$AM$313,39,0)</f>
        <v>0.53</v>
      </c>
      <c r="H253">
        <f t="shared" si="7"/>
        <v>1</v>
      </c>
      <c r="I253">
        <f>VLOOKUP($E253,BOFEK_CLUSTERS!$A$2:$AN$313,40,0)</f>
        <v>0.12</v>
      </c>
      <c r="J253">
        <v>1.2</v>
      </c>
      <c r="K253" s="1">
        <f>VLOOKUP($E253,BOFEK_CLUSTERS!$A$2:$AP$313,42,0)</f>
        <v>1.2000000000000002</v>
      </c>
    </row>
    <row r="254" spans="1:11" x14ac:dyDescent="0.2">
      <c r="A254">
        <v>253</v>
      </c>
      <c r="B254" t="s">
        <v>513</v>
      </c>
      <c r="C254" t="str">
        <f t="shared" si="6"/>
        <v>veen</v>
      </c>
      <c r="D254" t="s">
        <v>514</v>
      </c>
      <c r="E254">
        <v>103</v>
      </c>
      <c r="F254">
        <f>VLOOKUP($E254,BOFEK_CLUSTERS!$A$2:$AM$313,38,0)</f>
        <v>0.31</v>
      </c>
      <c r="G254">
        <f>VLOOKUP($E254,BOFEK_CLUSTERS!$A$2:$AM$313,39,0)</f>
        <v>0.65</v>
      </c>
      <c r="H254">
        <f t="shared" si="7"/>
        <v>1</v>
      </c>
      <c r="I254">
        <f>VLOOKUP($E254,BOFEK_CLUSTERS!$A$2:$AN$313,40,0)</f>
        <v>0.38</v>
      </c>
      <c r="J254">
        <v>1.2</v>
      </c>
      <c r="K254" s="1">
        <f>VLOOKUP($E254,BOFEK_CLUSTERS!$A$2:$AP$313,42,0)</f>
        <v>0</v>
      </c>
    </row>
    <row r="255" spans="1:11" x14ac:dyDescent="0.2">
      <c r="A255">
        <v>254</v>
      </c>
      <c r="B255" t="s">
        <v>515</v>
      </c>
      <c r="C255" t="str">
        <f t="shared" si="6"/>
        <v>veen</v>
      </c>
      <c r="D255" t="s">
        <v>516</v>
      </c>
      <c r="E255">
        <v>203</v>
      </c>
      <c r="F255">
        <f>VLOOKUP($E255,BOFEK_CLUSTERS!$A$2:$AM$313,38,0)</f>
        <v>0.45</v>
      </c>
      <c r="G255">
        <f>VLOOKUP($E255,BOFEK_CLUSTERS!$A$2:$AM$313,39,0)</f>
        <v>0.48</v>
      </c>
      <c r="H255">
        <f t="shared" si="7"/>
        <v>1</v>
      </c>
      <c r="I255">
        <f>VLOOKUP($E255,BOFEK_CLUSTERS!$A$2:$AN$313,40,0)</f>
        <v>0.18</v>
      </c>
      <c r="J255">
        <v>1.2</v>
      </c>
      <c r="K255" s="1">
        <f>VLOOKUP($E255,BOFEK_CLUSTERS!$A$2:$AP$313,42,0)</f>
        <v>0</v>
      </c>
    </row>
    <row r="256" spans="1:11" x14ac:dyDescent="0.2">
      <c r="A256">
        <v>255</v>
      </c>
      <c r="B256" t="s">
        <v>517</v>
      </c>
      <c r="C256" t="str">
        <f t="shared" si="6"/>
        <v>veen</v>
      </c>
      <c r="D256" t="s">
        <v>518</v>
      </c>
      <c r="E256">
        <v>203</v>
      </c>
      <c r="F256">
        <f>VLOOKUP($E256,BOFEK_CLUSTERS!$A$2:$AM$313,38,0)</f>
        <v>0.45</v>
      </c>
      <c r="G256">
        <f>VLOOKUP($E256,BOFEK_CLUSTERS!$A$2:$AM$313,39,0)</f>
        <v>0.48</v>
      </c>
      <c r="H256">
        <f t="shared" si="7"/>
        <v>1</v>
      </c>
      <c r="I256">
        <f>VLOOKUP($E256,BOFEK_CLUSTERS!$A$2:$AN$313,40,0)</f>
        <v>0.18</v>
      </c>
      <c r="J256">
        <v>1.2</v>
      </c>
      <c r="K256" s="1">
        <f>VLOOKUP($E256,BOFEK_CLUSTERS!$A$2:$AP$313,42,0)</f>
        <v>0</v>
      </c>
    </row>
    <row r="257" spans="1:11" x14ac:dyDescent="0.2">
      <c r="A257">
        <v>256</v>
      </c>
      <c r="B257" t="s">
        <v>519</v>
      </c>
      <c r="C257" t="str">
        <f t="shared" si="6"/>
        <v>veen</v>
      </c>
      <c r="D257" t="s">
        <v>520</v>
      </c>
      <c r="E257">
        <v>203</v>
      </c>
      <c r="F257">
        <f>VLOOKUP($E257,BOFEK_CLUSTERS!$A$2:$AM$313,38,0)</f>
        <v>0.45</v>
      </c>
      <c r="G257">
        <f>VLOOKUP($E257,BOFEK_CLUSTERS!$A$2:$AM$313,39,0)</f>
        <v>0.48</v>
      </c>
      <c r="H257">
        <f t="shared" si="7"/>
        <v>1</v>
      </c>
      <c r="I257">
        <f>VLOOKUP($E257,BOFEK_CLUSTERS!$A$2:$AN$313,40,0)</f>
        <v>0.18</v>
      </c>
      <c r="J257">
        <v>1.2</v>
      </c>
      <c r="K257" s="1">
        <f>VLOOKUP($E257,BOFEK_CLUSTERS!$A$2:$AP$313,42,0)</f>
        <v>0</v>
      </c>
    </row>
    <row r="258" spans="1:11" x14ac:dyDescent="0.2">
      <c r="A258">
        <v>257</v>
      </c>
      <c r="B258" t="s">
        <v>521</v>
      </c>
      <c r="C258" t="str">
        <f t="shared" ref="C258:C319" si="8">IF(E258=999,"onbekend",IF(E258=998,"water",IF(E258&lt;207,"veen",IF(E258&lt;328,"zand",IF(E258&lt;423,"klei","leem")))))</f>
        <v>veen</v>
      </c>
      <c r="D258" t="s">
        <v>522</v>
      </c>
      <c r="E258">
        <v>101</v>
      </c>
      <c r="F258">
        <f>VLOOKUP($E258,BOFEK_CLUSTERS!$A$2:$AM$313,38,0)</f>
        <v>0.18</v>
      </c>
      <c r="G258">
        <f>VLOOKUP($E258,BOFEK_CLUSTERS!$A$2:$AM$313,39,0)</f>
        <v>0.87</v>
      </c>
      <c r="H258">
        <f t="shared" ref="H258:H319" si="9">IF(C258="veen",1,0)</f>
        <v>1</v>
      </c>
      <c r="I258">
        <f>VLOOKUP($E258,BOFEK_CLUSTERS!$A$2:$AN$313,40,0)</f>
        <v>0.7</v>
      </c>
      <c r="J258">
        <v>1.2</v>
      </c>
      <c r="K258" s="1">
        <f>VLOOKUP($E258,BOFEK_CLUSTERS!$A$2:$AP$313,42,0)</f>
        <v>0.3</v>
      </c>
    </row>
    <row r="259" spans="1:11" x14ac:dyDescent="0.2">
      <c r="A259">
        <v>258</v>
      </c>
      <c r="B259" t="s">
        <v>523</v>
      </c>
      <c r="C259" t="str">
        <f t="shared" si="8"/>
        <v>veen</v>
      </c>
      <c r="D259" t="s">
        <v>524</v>
      </c>
      <c r="E259">
        <v>101</v>
      </c>
      <c r="F259">
        <f>VLOOKUP($E259,BOFEK_CLUSTERS!$A$2:$AM$313,38,0)</f>
        <v>0.18</v>
      </c>
      <c r="G259">
        <f>VLOOKUP($E259,BOFEK_CLUSTERS!$A$2:$AM$313,39,0)</f>
        <v>0.87</v>
      </c>
      <c r="H259">
        <f t="shared" si="9"/>
        <v>1</v>
      </c>
      <c r="I259">
        <f>VLOOKUP($E259,BOFEK_CLUSTERS!$A$2:$AN$313,40,0)</f>
        <v>0.7</v>
      </c>
      <c r="J259">
        <v>1.2</v>
      </c>
      <c r="K259" s="1">
        <f>VLOOKUP($E259,BOFEK_CLUSTERS!$A$2:$AP$313,42,0)</f>
        <v>0.3</v>
      </c>
    </row>
    <row r="260" spans="1:11" x14ac:dyDescent="0.2">
      <c r="A260">
        <v>259</v>
      </c>
      <c r="B260" t="s">
        <v>525</v>
      </c>
      <c r="C260" t="str">
        <f t="shared" si="8"/>
        <v>veen</v>
      </c>
      <c r="D260" t="s">
        <v>526</v>
      </c>
      <c r="E260">
        <v>101</v>
      </c>
      <c r="F260">
        <f>VLOOKUP($E260,BOFEK_CLUSTERS!$A$2:$AM$313,38,0)</f>
        <v>0.18</v>
      </c>
      <c r="G260">
        <f>VLOOKUP($E260,BOFEK_CLUSTERS!$A$2:$AM$313,39,0)</f>
        <v>0.87</v>
      </c>
      <c r="H260">
        <f t="shared" si="9"/>
        <v>1</v>
      </c>
      <c r="I260">
        <f>VLOOKUP($E260,BOFEK_CLUSTERS!$A$2:$AN$313,40,0)</f>
        <v>0.7</v>
      </c>
      <c r="J260">
        <v>1.2</v>
      </c>
      <c r="K260" s="1">
        <f>VLOOKUP($E260,BOFEK_CLUSTERS!$A$2:$AP$313,42,0)</f>
        <v>0.3</v>
      </c>
    </row>
    <row r="261" spans="1:11" x14ac:dyDescent="0.2">
      <c r="A261">
        <v>260</v>
      </c>
      <c r="B261" t="s">
        <v>527</v>
      </c>
      <c r="C261" t="str">
        <f t="shared" si="8"/>
        <v>veen</v>
      </c>
      <c r="D261" t="s">
        <v>528</v>
      </c>
      <c r="E261">
        <v>101</v>
      </c>
      <c r="F261">
        <f>VLOOKUP($E261,BOFEK_CLUSTERS!$A$2:$AM$313,38,0)</f>
        <v>0.18</v>
      </c>
      <c r="G261">
        <f>VLOOKUP($E261,BOFEK_CLUSTERS!$A$2:$AM$313,39,0)</f>
        <v>0.87</v>
      </c>
      <c r="H261">
        <f t="shared" si="9"/>
        <v>1</v>
      </c>
      <c r="I261">
        <f>VLOOKUP($E261,BOFEK_CLUSTERS!$A$2:$AN$313,40,0)</f>
        <v>0.7</v>
      </c>
      <c r="J261">
        <v>1.2</v>
      </c>
      <c r="K261" s="1">
        <f>VLOOKUP($E261,BOFEK_CLUSTERS!$A$2:$AP$313,42,0)</f>
        <v>0.3</v>
      </c>
    </row>
    <row r="262" spans="1:11" x14ac:dyDescent="0.2">
      <c r="A262">
        <v>261</v>
      </c>
      <c r="B262" t="s">
        <v>529</v>
      </c>
      <c r="C262" t="str">
        <f t="shared" si="8"/>
        <v>veen</v>
      </c>
      <c r="D262" t="s">
        <v>530</v>
      </c>
      <c r="E262">
        <v>105</v>
      </c>
      <c r="F262">
        <f>VLOOKUP($E262,BOFEK_CLUSTERS!$A$2:$AM$313,38,0)</f>
        <v>0.14000000000000001</v>
      </c>
      <c r="G262">
        <f>VLOOKUP($E262,BOFEK_CLUSTERS!$A$2:$AM$313,39,0)</f>
        <v>0.81</v>
      </c>
      <c r="H262">
        <f t="shared" si="9"/>
        <v>1</v>
      </c>
      <c r="I262">
        <f>VLOOKUP($E262,BOFEK_CLUSTERS!$A$2:$AN$313,40,0)</f>
        <v>0.67</v>
      </c>
      <c r="J262">
        <v>1.2</v>
      </c>
      <c r="K262" s="1">
        <f>VLOOKUP($E262,BOFEK_CLUSTERS!$A$2:$AP$313,42,0)</f>
        <v>0.3</v>
      </c>
    </row>
    <row r="263" spans="1:11" x14ac:dyDescent="0.2">
      <c r="A263">
        <v>262</v>
      </c>
      <c r="B263" t="s">
        <v>531</v>
      </c>
      <c r="C263" t="str">
        <f t="shared" si="8"/>
        <v>veen</v>
      </c>
      <c r="D263" t="s">
        <v>532</v>
      </c>
      <c r="E263">
        <v>101</v>
      </c>
      <c r="F263">
        <f>VLOOKUP($E263,BOFEK_CLUSTERS!$A$2:$AM$313,38,0)</f>
        <v>0.18</v>
      </c>
      <c r="G263">
        <f>VLOOKUP($E263,BOFEK_CLUSTERS!$A$2:$AM$313,39,0)</f>
        <v>0.87</v>
      </c>
      <c r="H263">
        <f t="shared" si="9"/>
        <v>1</v>
      </c>
      <c r="I263">
        <f>VLOOKUP($E263,BOFEK_CLUSTERS!$A$2:$AN$313,40,0)</f>
        <v>0.7</v>
      </c>
      <c r="J263">
        <v>1.2</v>
      </c>
      <c r="K263" s="1">
        <f>VLOOKUP($E263,BOFEK_CLUSTERS!$A$2:$AP$313,42,0)</f>
        <v>0.3</v>
      </c>
    </row>
    <row r="264" spans="1:11" x14ac:dyDescent="0.2">
      <c r="A264">
        <v>263</v>
      </c>
      <c r="B264" t="s">
        <v>533</v>
      </c>
      <c r="C264" t="str">
        <f t="shared" si="8"/>
        <v>veen</v>
      </c>
      <c r="D264" t="s">
        <v>534</v>
      </c>
      <c r="E264">
        <v>105</v>
      </c>
      <c r="F264">
        <f>VLOOKUP($E264,BOFEK_CLUSTERS!$A$2:$AM$313,38,0)</f>
        <v>0.14000000000000001</v>
      </c>
      <c r="G264">
        <f>VLOOKUP($E264,BOFEK_CLUSTERS!$A$2:$AM$313,39,0)</f>
        <v>0.81</v>
      </c>
      <c r="H264">
        <f t="shared" si="9"/>
        <v>1</v>
      </c>
      <c r="I264">
        <f>VLOOKUP($E264,BOFEK_CLUSTERS!$A$2:$AN$313,40,0)</f>
        <v>0.67</v>
      </c>
      <c r="J264">
        <v>1.2</v>
      </c>
      <c r="K264" s="1">
        <f>VLOOKUP($E264,BOFEK_CLUSTERS!$A$2:$AP$313,42,0)</f>
        <v>0.3</v>
      </c>
    </row>
    <row r="265" spans="1:11" x14ac:dyDescent="0.2">
      <c r="A265">
        <v>264</v>
      </c>
      <c r="B265" t="s">
        <v>535</v>
      </c>
      <c r="C265" t="str">
        <f t="shared" si="8"/>
        <v>veen</v>
      </c>
      <c r="D265" t="s">
        <v>536</v>
      </c>
      <c r="E265">
        <v>102</v>
      </c>
      <c r="F265">
        <f>VLOOKUP($E265,BOFEK_CLUSTERS!$A$2:$AM$313,38,0)</f>
        <v>0.16</v>
      </c>
      <c r="G265">
        <f>VLOOKUP($E265,BOFEK_CLUSTERS!$A$2:$AM$313,39,0)</f>
        <v>0.72</v>
      </c>
      <c r="H265">
        <f t="shared" si="9"/>
        <v>1</v>
      </c>
      <c r="I265">
        <f>VLOOKUP($E265,BOFEK_CLUSTERS!$A$2:$AN$313,40,0)</f>
        <v>0.46</v>
      </c>
      <c r="J265">
        <v>1.2</v>
      </c>
      <c r="K265" s="1">
        <f>VLOOKUP($E265,BOFEK_CLUSTERS!$A$2:$AP$313,42,0)</f>
        <v>0</v>
      </c>
    </row>
    <row r="266" spans="1:11" x14ac:dyDescent="0.2">
      <c r="A266">
        <v>265</v>
      </c>
      <c r="B266" t="s">
        <v>537</v>
      </c>
      <c r="C266" t="str">
        <f t="shared" si="8"/>
        <v>veen</v>
      </c>
      <c r="D266" t="s">
        <v>538</v>
      </c>
      <c r="E266">
        <v>109</v>
      </c>
      <c r="F266">
        <f>VLOOKUP($E266,BOFEK_CLUSTERS!$A$2:$AM$313,38,0)</f>
        <v>0.43</v>
      </c>
      <c r="G266">
        <f>VLOOKUP($E266,BOFEK_CLUSTERS!$A$2:$AM$313,39,0)</f>
        <v>0.61</v>
      </c>
      <c r="H266">
        <f t="shared" si="9"/>
        <v>1</v>
      </c>
      <c r="I266">
        <f>VLOOKUP($E266,BOFEK_CLUSTERS!$A$2:$AN$313,40,0)</f>
        <v>0.38</v>
      </c>
      <c r="J266">
        <v>1.2</v>
      </c>
      <c r="K266" s="1">
        <f>VLOOKUP($E266,BOFEK_CLUSTERS!$A$2:$AP$313,42,0)</f>
        <v>0</v>
      </c>
    </row>
    <row r="267" spans="1:11" x14ac:dyDescent="0.2">
      <c r="A267">
        <v>266</v>
      </c>
      <c r="B267" t="s">
        <v>539</v>
      </c>
      <c r="C267" t="str">
        <f t="shared" si="8"/>
        <v>veen</v>
      </c>
      <c r="D267" t="s">
        <v>540</v>
      </c>
      <c r="E267">
        <v>110</v>
      </c>
      <c r="F267">
        <f>VLOOKUP($E267,BOFEK_CLUSTERS!$A$2:$AM$313,38,0)</f>
        <v>0.36</v>
      </c>
      <c r="G267">
        <f>VLOOKUP($E267,BOFEK_CLUSTERS!$A$2:$AM$313,39,0)</f>
        <v>0.53</v>
      </c>
      <c r="H267">
        <f t="shared" si="9"/>
        <v>1</v>
      </c>
      <c r="I267">
        <f>VLOOKUP($E267,BOFEK_CLUSTERS!$A$2:$AN$313,40,0)</f>
        <v>0.32</v>
      </c>
      <c r="J267">
        <v>1.2</v>
      </c>
      <c r="K267" s="1">
        <f>VLOOKUP($E267,BOFEK_CLUSTERS!$A$2:$AP$313,42,0)</f>
        <v>0</v>
      </c>
    </row>
    <row r="268" spans="1:11" x14ac:dyDescent="0.2">
      <c r="A268">
        <v>267</v>
      </c>
      <c r="B268" t="s">
        <v>541</v>
      </c>
      <c r="C268" t="str">
        <f t="shared" si="8"/>
        <v>veen</v>
      </c>
      <c r="D268" t="s">
        <v>542</v>
      </c>
      <c r="E268">
        <v>110</v>
      </c>
      <c r="F268">
        <f>VLOOKUP($E268,BOFEK_CLUSTERS!$A$2:$AM$313,38,0)</f>
        <v>0.36</v>
      </c>
      <c r="G268">
        <f>VLOOKUP($E268,BOFEK_CLUSTERS!$A$2:$AM$313,39,0)</f>
        <v>0.53</v>
      </c>
      <c r="H268">
        <f t="shared" si="9"/>
        <v>1</v>
      </c>
      <c r="I268">
        <f>VLOOKUP($E268,BOFEK_CLUSTERS!$A$2:$AN$313,40,0)</f>
        <v>0.32</v>
      </c>
      <c r="J268">
        <v>1.2</v>
      </c>
      <c r="K268" s="1">
        <f>VLOOKUP($E268,BOFEK_CLUSTERS!$A$2:$AP$313,42,0)</f>
        <v>0</v>
      </c>
    </row>
    <row r="269" spans="1:11" x14ac:dyDescent="0.2">
      <c r="A269">
        <v>268</v>
      </c>
      <c r="B269" t="s">
        <v>543</v>
      </c>
      <c r="C269" t="str">
        <f t="shared" si="8"/>
        <v>veen</v>
      </c>
      <c r="D269" t="s">
        <v>544</v>
      </c>
      <c r="E269">
        <v>109</v>
      </c>
      <c r="F269">
        <f>VLOOKUP($E269,BOFEK_CLUSTERS!$A$2:$AM$313,38,0)</f>
        <v>0.43</v>
      </c>
      <c r="G269">
        <f>VLOOKUP($E269,BOFEK_CLUSTERS!$A$2:$AM$313,39,0)</f>
        <v>0.61</v>
      </c>
      <c r="H269">
        <f t="shared" si="9"/>
        <v>1</v>
      </c>
      <c r="I269">
        <f>VLOOKUP($E269,BOFEK_CLUSTERS!$A$2:$AN$313,40,0)</f>
        <v>0.38</v>
      </c>
      <c r="J269">
        <v>1.2</v>
      </c>
      <c r="K269" s="1">
        <f>VLOOKUP($E269,BOFEK_CLUSTERS!$A$2:$AP$313,42,0)</f>
        <v>0</v>
      </c>
    </row>
    <row r="270" spans="1:11" x14ac:dyDescent="0.2">
      <c r="A270">
        <v>269</v>
      </c>
      <c r="B270" t="s">
        <v>545</v>
      </c>
      <c r="C270" t="str">
        <f t="shared" si="8"/>
        <v>veen</v>
      </c>
      <c r="D270" t="s">
        <v>546</v>
      </c>
      <c r="E270">
        <v>203</v>
      </c>
      <c r="F270">
        <f>VLOOKUP($E270,BOFEK_CLUSTERS!$A$2:$AM$313,38,0)</f>
        <v>0.45</v>
      </c>
      <c r="G270">
        <f>VLOOKUP($E270,BOFEK_CLUSTERS!$A$2:$AM$313,39,0)</f>
        <v>0.48</v>
      </c>
      <c r="H270">
        <f t="shared" si="9"/>
        <v>1</v>
      </c>
      <c r="I270">
        <f>VLOOKUP($E270,BOFEK_CLUSTERS!$A$2:$AN$313,40,0)</f>
        <v>0.18</v>
      </c>
      <c r="J270">
        <v>1.2</v>
      </c>
      <c r="K270" s="1">
        <f>VLOOKUP($E270,BOFEK_CLUSTERS!$A$2:$AP$313,42,0)</f>
        <v>0</v>
      </c>
    </row>
    <row r="271" spans="1:11" x14ac:dyDescent="0.2">
      <c r="A271">
        <v>270</v>
      </c>
      <c r="B271" t="s">
        <v>547</v>
      </c>
      <c r="C271" t="str">
        <f t="shared" si="8"/>
        <v>veen</v>
      </c>
      <c r="D271" t="s">
        <v>548</v>
      </c>
      <c r="E271">
        <v>203</v>
      </c>
      <c r="F271">
        <f>VLOOKUP($E271,BOFEK_CLUSTERS!$A$2:$AM$313,38,0)</f>
        <v>0.45</v>
      </c>
      <c r="G271">
        <f>VLOOKUP($E271,BOFEK_CLUSTERS!$A$2:$AM$313,39,0)</f>
        <v>0.48</v>
      </c>
      <c r="H271">
        <f t="shared" si="9"/>
        <v>1</v>
      </c>
      <c r="I271">
        <f>VLOOKUP($E271,BOFEK_CLUSTERS!$A$2:$AN$313,40,0)</f>
        <v>0.18</v>
      </c>
      <c r="J271">
        <v>1.2</v>
      </c>
      <c r="K271" s="1">
        <f>VLOOKUP($E271,BOFEK_CLUSTERS!$A$2:$AP$313,42,0)</f>
        <v>0</v>
      </c>
    </row>
    <row r="272" spans="1:11" x14ac:dyDescent="0.2">
      <c r="A272">
        <v>271</v>
      </c>
      <c r="B272" t="s">
        <v>549</v>
      </c>
      <c r="C272" t="str">
        <f t="shared" si="8"/>
        <v>veen</v>
      </c>
      <c r="D272" t="s">
        <v>550</v>
      </c>
      <c r="E272">
        <v>101</v>
      </c>
      <c r="F272">
        <f>VLOOKUP($E272,BOFEK_CLUSTERS!$A$2:$AM$313,38,0)</f>
        <v>0.18</v>
      </c>
      <c r="G272">
        <f>VLOOKUP($E272,BOFEK_CLUSTERS!$A$2:$AM$313,39,0)</f>
        <v>0.87</v>
      </c>
      <c r="H272">
        <f t="shared" si="9"/>
        <v>1</v>
      </c>
      <c r="I272">
        <f>VLOOKUP($E272,BOFEK_CLUSTERS!$A$2:$AN$313,40,0)</f>
        <v>0.7</v>
      </c>
      <c r="J272">
        <v>1.2</v>
      </c>
      <c r="K272" s="1">
        <f>VLOOKUP($E272,BOFEK_CLUSTERS!$A$2:$AP$313,42,0)</f>
        <v>0.3</v>
      </c>
    </row>
    <row r="273" spans="1:11" x14ac:dyDescent="0.2">
      <c r="A273">
        <v>272</v>
      </c>
      <c r="B273" t="s">
        <v>551</v>
      </c>
      <c r="C273" t="str">
        <f t="shared" si="8"/>
        <v>veen</v>
      </c>
      <c r="D273" t="s">
        <v>552</v>
      </c>
      <c r="E273">
        <v>101</v>
      </c>
      <c r="F273">
        <f>VLOOKUP($E273,BOFEK_CLUSTERS!$A$2:$AM$313,38,0)</f>
        <v>0.18</v>
      </c>
      <c r="G273">
        <f>VLOOKUP($E273,BOFEK_CLUSTERS!$A$2:$AM$313,39,0)</f>
        <v>0.87</v>
      </c>
      <c r="H273">
        <f t="shared" si="9"/>
        <v>1</v>
      </c>
      <c r="I273">
        <f>VLOOKUP($E273,BOFEK_CLUSTERS!$A$2:$AN$313,40,0)</f>
        <v>0.7</v>
      </c>
      <c r="J273">
        <v>1.2</v>
      </c>
      <c r="K273" s="1">
        <f>VLOOKUP($E273,BOFEK_CLUSTERS!$A$2:$AP$313,42,0)</f>
        <v>0.3</v>
      </c>
    </row>
    <row r="274" spans="1:11" x14ac:dyDescent="0.2">
      <c r="A274">
        <v>273</v>
      </c>
      <c r="B274" t="s">
        <v>553</v>
      </c>
      <c r="C274" t="str">
        <f t="shared" si="8"/>
        <v>veen</v>
      </c>
      <c r="D274" t="s">
        <v>554</v>
      </c>
      <c r="E274">
        <v>101</v>
      </c>
      <c r="F274">
        <f>VLOOKUP($E274,BOFEK_CLUSTERS!$A$2:$AM$313,38,0)</f>
        <v>0.18</v>
      </c>
      <c r="G274">
        <f>VLOOKUP($E274,BOFEK_CLUSTERS!$A$2:$AM$313,39,0)</f>
        <v>0.87</v>
      </c>
      <c r="H274">
        <f t="shared" si="9"/>
        <v>1</v>
      </c>
      <c r="I274">
        <f>VLOOKUP($E274,BOFEK_CLUSTERS!$A$2:$AN$313,40,0)</f>
        <v>0.7</v>
      </c>
      <c r="J274">
        <v>1.2</v>
      </c>
      <c r="K274" s="1">
        <f>VLOOKUP($E274,BOFEK_CLUSTERS!$A$2:$AP$313,42,0)</f>
        <v>0.3</v>
      </c>
    </row>
    <row r="275" spans="1:11" x14ac:dyDescent="0.2">
      <c r="A275">
        <v>274</v>
      </c>
      <c r="B275" t="s">
        <v>555</v>
      </c>
      <c r="C275" t="str">
        <f t="shared" si="8"/>
        <v>veen</v>
      </c>
      <c r="D275" t="s">
        <v>556</v>
      </c>
      <c r="E275">
        <v>105</v>
      </c>
      <c r="F275">
        <f>VLOOKUP($E275,BOFEK_CLUSTERS!$A$2:$AM$313,38,0)</f>
        <v>0.14000000000000001</v>
      </c>
      <c r="G275">
        <f>VLOOKUP($E275,BOFEK_CLUSTERS!$A$2:$AM$313,39,0)</f>
        <v>0.81</v>
      </c>
      <c r="H275">
        <f t="shared" si="9"/>
        <v>1</v>
      </c>
      <c r="I275">
        <f>VLOOKUP($E275,BOFEK_CLUSTERS!$A$2:$AN$313,40,0)</f>
        <v>0.67</v>
      </c>
      <c r="J275">
        <v>1.2</v>
      </c>
      <c r="K275" s="1">
        <f>VLOOKUP($E275,BOFEK_CLUSTERS!$A$2:$AP$313,42,0)</f>
        <v>0.3</v>
      </c>
    </row>
    <row r="276" spans="1:11" x14ac:dyDescent="0.2">
      <c r="A276">
        <v>275</v>
      </c>
      <c r="B276" t="s">
        <v>557</v>
      </c>
      <c r="C276" t="str">
        <f t="shared" si="8"/>
        <v>veen</v>
      </c>
      <c r="D276" t="s">
        <v>558</v>
      </c>
      <c r="E276">
        <v>101</v>
      </c>
      <c r="F276">
        <f>VLOOKUP($E276,BOFEK_CLUSTERS!$A$2:$AM$313,38,0)</f>
        <v>0.18</v>
      </c>
      <c r="G276">
        <f>VLOOKUP($E276,BOFEK_CLUSTERS!$A$2:$AM$313,39,0)</f>
        <v>0.87</v>
      </c>
      <c r="H276">
        <f t="shared" si="9"/>
        <v>1</v>
      </c>
      <c r="I276">
        <f>VLOOKUP($E276,BOFEK_CLUSTERS!$A$2:$AN$313,40,0)</f>
        <v>0.7</v>
      </c>
      <c r="J276">
        <v>1.2</v>
      </c>
      <c r="K276" s="1">
        <f>VLOOKUP($E276,BOFEK_CLUSTERS!$A$2:$AP$313,42,0)</f>
        <v>0.3</v>
      </c>
    </row>
    <row r="277" spans="1:11" x14ac:dyDescent="0.2">
      <c r="A277">
        <v>276</v>
      </c>
      <c r="B277" t="s">
        <v>559</v>
      </c>
      <c r="C277" t="str">
        <f t="shared" si="8"/>
        <v>veen</v>
      </c>
      <c r="D277" t="s">
        <v>560</v>
      </c>
      <c r="E277">
        <v>105</v>
      </c>
      <c r="F277">
        <f>VLOOKUP($E277,BOFEK_CLUSTERS!$A$2:$AM$313,38,0)</f>
        <v>0.14000000000000001</v>
      </c>
      <c r="G277">
        <f>VLOOKUP($E277,BOFEK_CLUSTERS!$A$2:$AM$313,39,0)</f>
        <v>0.81</v>
      </c>
      <c r="H277">
        <f t="shared" si="9"/>
        <v>1</v>
      </c>
      <c r="I277">
        <f>VLOOKUP($E277,BOFEK_CLUSTERS!$A$2:$AN$313,40,0)</f>
        <v>0.67</v>
      </c>
      <c r="J277">
        <v>1.2</v>
      </c>
      <c r="K277" s="1">
        <f>VLOOKUP($E277,BOFEK_CLUSTERS!$A$2:$AP$313,42,0)</f>
        <v>0.3</v>
      </c>
    </row>
    <row r="278" spans="1:11" x14ac:dyDescent="0.2">
      <c r="A278">
        <v>277</v>
      </c>
      <c r="B278" t="s">
        <v>561</v>
      </c>
      <c r="C278" t="str">
        <f t="shared" si="8"/>
        <v>veen</v>
      </c>
      <c r="D278" t="s">
        <v>562</v>
      </c>
      <c r="E278">
        <v>102</v>
      </c>
      <c r="F278">
        <f>VLOOKUP($E278,BOFEK_CLUSTERS!$A$2:$AM$313,38,0)</f>
        <v>0.16</v>
      </c>
      <c r="G278">
        <f>VLOOKUP($E278,BOFEK_CLUSTERS!$A$2:$AM$313,39,0)</f>
        <v>0.72</v>
      </c>
      <c r="H278">
        <f t="shared" si="9"/>
        <v>1</v>
      </c>
      <c r="I278">
        <f>VLOOKUP($E278,BOFEK_CLUSTERS!$A$2:$AN$313,40,0)</f>
        <v>0.46</v>
      </c>
      <c r="J278">
        <v>1.2</v>
      </c>
      <c r="K278" s="1">
        <f>VLOOKUP($E278,BOFEK_CLUSTERS!$A$2:$AP$313,42,0)</f>
        <v>0</v>
      </c>
    </row>
    <row r="279" spans="1:11" x14ac:dyDescent="0.2">
      <c r="A279">
        <v>278</v>
      </c>
      <c r="B279" t="s">
        <v>563</v>
      </c>
      <c r="C279" t="str">
        <f t="shared" si="8"/>
        <v>veen</v>
      </c>
      <c r="D279" t="s">
        <v>564</v>
      </c>
      <c r="E279">
        <v>202</v>
      </c>
      <c r="F279">
        <f>VLOOKUP($E279,BOFEK_CLUSTERS!$A$2:$AM$313,38,0)</f>
        <v>0.1</v>
      </c>
      <c r="G279">
        <f>VLOOKUP($E279,BOFEK_CLUSTERS!$A$2:$AM$313,39,0)</f>
        <v>0.41</v>
      </c>
      <c r="H279">
        <f t="shared" si="9"/>
        <v>1</v>
      </c>
      <c r="I279">
        <f>VLOOKUP($E279,BOFEK_CLUSTERS!$A$2:$AN$313,40,0)</f>
        <v>0.14000000000000001</v>
      </c>
      <c r="J279">
        <v>1.2</v>
      </c>
      <c r="K279" s="1">
        <f>VLOOKUP($E279,BOFEK_CLUSTERS!$A$2:$AP$313,42,0)</f>
        <v>0</v>
      </c>
    </row>
    <row r="280" spans="1:11" x14ac:dyDescent="0.2">
      <c r="A280">
        <v>279</v>
      </c>
      <c r="B280" t="s">
        <v>565</v>
      </c>
      <c r="C280" t="str">
        <f t="shared" si="8"/>
        <v>veen</v>
      </c>
      <c r="D280" t="s">
        <v>566</v>
      </c>
      <c r="E280">
        <v>202</v>
      </c>
      <c r="F280">
        <f>VLOOKUP($E280,BOFEK_CLUSTERS!$A$2:$AM$313,38,0)</f>
        <v>0.1</v>
      </c>
      <c r="G280">
        <f>VLOOKUP($E280,BOFEK_CLUSTERS!$A$2:$AM$313,39,0)</f>
        <v>0.41</v>
      </c>
      <c r="H280">
        <f t="shared" si="9"/>
        <v>1</v>
      </c>
      <c r="I280">
        <f>VLOOKUP($E280,BOFEK_CLUSTERS!$A$2:$AN$313,40,0)</f>
        <v>0.14000000000000001</v>
      </c>
      <c r="J280">
        <v>1.2</v>
      </c>
      <c r="K280" s="1">
        <f>VLOOKUP($E280,BOFEK_CLUSTERS!$A$2:$AP$313,42,0)</f>
        <v>0</v>
      </c>
    </row>
    <row r="281" spans="1:11" x14ac:dyDescent="0.2">
      <c r="A281">
        <v>280</v>
      </c>
      <c r="B281" t="s">
        <v>567</v>
      </c>
      <c r="C281" t="str">
        <f t="shared" si="8"/>
        <v>veen</v>
      </c>
      <c r="D281" t="s">
        <v>568</v>
      </c>
      <c r="E281">
        <v>101</v>
      </c>
      <c r="F281">
        <f>VLOOKUP($E281,BOFEK_CLUSTERS!$A$2:$AM$313,38,0)</f>
        <v>0.18</v>
      </c>
      <c r="G281">
        <f>VLOOKUP($E281,BOFEK_CLUSTERS!$A$2:$AM$313,39,0)</f>
        <v>0.87</v>
      </c>
      <c r="H281">
        <f t="shared" si="9"/>
        <v>1</v>
      </c>
      <c r="I281">
        <f>VLOOKUP($E281,BOFEK_CLUSTERS!$A$2:$AN$313,40,0)</f>
        <v>0.7</v>
      </c>
      <c r="J281">
        <v>1.2</v>
      </c>
      <c r="K281" s="1">
        <f>VLOOKUP($E281,BOFEK_CLUSTERS!$A$2:$AP$313,42,0)</f>
        <v>0.3</v>
      </c>
    </row>
    <row r="282" spans="1:11" x14ac:dyDescent="0.2">
      <c r="A282">
        <v>281</v>
      </c>
      <c r="B282" t="s">
        <v>569</v>
      </c>
      <c r="C282" t="str">
        <f t="shared" si="8"/>
        <v>veen</v>
      </c>
      <c r="D282" t="s">
        <v>570</v>
      </c>
      <c r="E282">
        <v>101</v>
      </c>
      <c r="F282">
        <f>VLOOKUP($E282,BOFEK_CLUSTERS!$A$2:$AM$313,38,0)</f>
        <v>0.18</v>
      </c>
      <c r="G282">
        <f>VLOOKUP($E282,BOFEK_CLUSTERS!$A$2:$AM$313,39,0)</f>
        <v>0.87</v>
      </c>
      <c r="H282">
        <f t="shared" si="9"/>
        <v>1</v>
      </c>
      <c r="I282">
        <f>VLOOKUP($E282,BOFEK_CLUSTERS!$A$2:$AN$313,40,0)</f>
        <v>0.7</v>
      </c>
      <c r="J282">
        <v>1.2</v>
      </c>
      <c r="K282" s="1">
        <f>VLOOKUP($E282,BOFEK_CLUSTERS!$A$2:$AP$313,42,0)</f>
        <v>0.3</v>
      </c>
    </row>
    <row r="283" spans="1:11" x14ac:dyDescent="0.2">
      <c r="A283">
        <v>282</v>
      </c>
      <c r="B283" t="s">
        <v>571</v>
      </c>
      <c r="C283" t="str">
        <f t="shared" si="8"/>
        <v>veen</v>
      </c>
      <c r="D283" t="s">
        <v>572</v>
      </c>
      <c r="E283">
        <v>101</v>
      </c>
      <c r="F283">
        <f>VLOOKUP($E283,BOFEK_CLUSTERS!$A$2:$AM$313,38,0)</f>
        <v>0.18</v>
      </c>
      <c r="G283">
        <f>VLOOKUP($E283,BOFEK_CLUSTERS!$A$2:$AM$313,39,0)</f>
        <v>0.87</v>
      </c>
      <c r="H283">
        <f t="shared" si="9"/>
        <v>1</v>
      </c>
      <c r="I283">
        <f>VLOOKUP($E283,BOFEK_CLUSTERS!$A$2:$AN$313,40,0)</f>
        <v>0.7</v>
      </c>
      <c r="J283">
        <v>1.2</v>
      </c>
      <c r="K283" s="1">
        <f>VLOOKUP($E283,BOFEK_CLUSTERS!$A$2:$AP$313,42,0)</f>
        <v>0.3</v>
      </c>
    </row>
    <row r="284" spans="1:11" x14ac:dyDescent="0.2">
      <c r="A284">
        <v>283</v>
      </c>
      <c r="B284" t="s">
        <v>573</v>
      </c>
      <c r="C284" t="str">
        <f t="shared" si="8"/>
        <v>veen</v>
      </c>
      <c r="D284" t="s">
        <v>574</v>
      </c>
      <c r="E284">
        <v>105</v>
      </c>
      <c r="F284">
        <f>VLOOKUP($E284,BOFEK_CLUSTERS!$A$2:$AM$313,38,0)</f>
        <v>0.14000000000000001</v>
      </c>
      <c r="G284">
        <f>VLOOKUP($E284,BOFEK_CLUSTERS!$A$2:$AM$313,39,0)</f>
        <v>0.81</v>
      </c>
      <c r="H284">
        <f t="shared" si="9"/>
        <v>1</v>
      </c>
      <c r="I284">
        <f>VLOOKUP($E284,BOFEK_CLUSTERS!$A$2:$AN$313,40,0)</f>
        <v>0.67</v>
      </c>
      <c r="J284">
        <v>1.2</v>
      </c>
      <c r="K284" s="1">
        <f>VLOOKUP($E284,BOFEK_CLUSTERS!$A$2:$AP$313,42,0)</f>
        <v>0.3</v>
      </c>
    </row>
    <row r="285" spans="1:11" x14ac:dyDescent="0.2">
      <c r="A285">
        <v>284</v>
      </c>
      <c r="B285" t="s">
        <v>575</v>
      </c>
      <c r="C285" t="str">
        <f t="shared" si="8"/>
        <v>veen</v>
      </c>
      <c r="D285" t="s">
        <v>576</v>
      </c>
      <c r="E285">
        <v>101</v>
      </c>
      <c r="F285">
        <f>VLOOKUP($E285,BOFEK_CLUSTERS!$A$2:$AM$313,38,0)</f>
        <v>0.18</v>
      </c>
      <c r="G285">
        <f>VLOOKUP($E285,BOFEK_CLUSTERS!$A$2:$AM$313,39,0)</f>
        <v>0.87</v>
      </c>
      <c r="H285">
        <f t="shared" si="9"/>
        <v>1</v>
      </c>
      <c r="I285">
        <f>VLOOKUP($E285,BOFEK_CLUSTERS!$A$2:$AN$313,40,0)</f>
        <v>0.7</v>
      </c>
      <c r="J285">
        <v>1.2</v>
      </c>
      <c r="K285" s="1">
        <f>VLOOKUP($E285,BOFEK_CLUSTERS!$A$2:$AP$313,42,0)</f>
        <v>0.3</v>
      </c>
    </row>
    <row r="286" spans="1:11" x14ac:dyDescent="0.2">
      <c r="A286">
        <v>285</v>
      </c>
      <c r="B286" t="s">
        <v>577</v>
      </c>
      <c r="C286" t="str">
        <f t="shared" si="8"/>
        <v>veen</v>
      </c>
      <c r="D286" t="s">
        <v>578</v>
      </c>
      <c r="E286">
        <v>105</v>
      </c>
      <c r="F286">
        <f>VLOOKUP($E286,BOFEK_CLUSTERS!$A$2:$AM$313,38,0)</f>
        <v>0.14000000000000001</v>
      </c>
      <c r="G286">
        <f>VLOOKUP($E286,BOFEK_CLUSTERS!$A$2:$AM$313,39,0)</f>
        <v>0.81</v>
      </c>
      <c r="H286">
        <f t="shared" si="9"/>
        <v>1</v>
      </c>
      <c r="I286">
        <f>VLOOKUP($E286,BOFEK_CLUSTERS!$A$2:$AN$313,40,0)</f>
        <v>0.67</v>
      </c>
      <c r="J286">
        <v>1.2</v>
      </c>
      <c r="K286" s="1">
        <f>VLOOKUP($E286,BOFEK_CLUSTERS!$A$2:$AP$313,42,0)</f>
        <v>0.3</v>
      </c>
    </row>
    <row r="287" spans="1:11" x14ac:dyDescent="0.2">
      <c r="A287">
        <v>286</v>
      </c>
      <c r="B287" t="s">
        <v>579</v>
      </c>
      <c r="C287" t="str">
        <f t="shared" si="8"/>
        <v>veen</v>
      </c>
      <c r="D287" t="s">
        <v>580</v>
      </c>
      <c r="E287">
        <v>102</v>
      </c>
      <c r="F287">
        <f>VLOOKUP($E287,BOFEK_CLUSTERS!$A$2:$AM$313,38,0)</f>
        <v>0.16</v>
      </c>
      <c r="G287">
        <f>VLOOKUP($E287,BOFEK_CLUSTERS!$A$2:$AM$313,39,0)</f>
        <v>0.72</v>
      </c>
      <c r="H287">
        <f t="shared" si="9"/>
        <v>1</v>
      </c>
      <c r="I287">
        <f>VLOOKUP($E287,BOFEK_CLUSTERS!$A$2:$AN$313,40,0)</f>
        <v>0.46</v>
      </c>
      <c r="J287">
        <v>1.2</v>
      </c>
      <c r="K287" s="1">
        <f>VLOOKUP($E287,BOFEK_CLUSTERS!$A$2:$AP$313,42,0)</f>
        <v>0</v>
      </c>
    </row>
    <row r="288" spans="1:11" x14ac:dyDescent="0.2">
      <c r="A288">
        <v>287</v>
      </c>
      <c r="B288" t="s">
        <v>581</v>
      </c>
      <c r="C288" t="str">
        <f t="shared" si="8"/>
        <v>veen</v>
      </c>
      <c r="D288" t="s">
        <v>582</v>
      </c>
      <c r="E288">
        <v>205</v>
      </c>
      <c r="F288">
        <f>VLOOKUP($E288,BOFEK_CLUSTERS!$A$2:$AM$313,38,0)</f>
        <v>0.56000000000000005</v>
      </c>
      <c r="G288">
        <f>VLOOKUP($E288,BOFEK_CLUSTERS!$A$2:$AM$313,39,0)</f>
        <v>0.4</v>
      </c>
      <c r="H288">
        <f t="shared" si="9"/>
        <v>1</v>
      </c>
      <c r="I288">
        <f>VLOOKUP($E288,BOFEK_CLUSTERS!$A$2:$AN$313,40,0)</f>
        <v>0.11</v>
      </c>
      <c r="J288">
        <v>1.2</v>
      </c>
      <c r="K288" s="1">
        <f>VLOOKUP($E288,BOFEK_CLUSTERS!$A$2:$AP$313,42,0)</f>
        <v>0</v>
      </c>
    </row>
    <row r="289" spans="1:11" x14ac:dyDescent="0.2">
      <c r="A289">
        <v>288</v>
      </c>
      <c r="B289" t="s">
        <v>583</v>
      </c>
      <c r="C289" t="str">
        <f t="shared" si="8"/>
        <v>veen</v>
      </c>
      <c r="D289" t="s">
        <v>584</v>
      </c>
      <c r="E289">
        <v>203</v>
      </c>
      <c r="F289">
        <f>VLOOKUP($E289,BOFEK_CLUSTERS!$A$2:$AM$313,38,0)</f>
        <v>0.45</v>
      </c>
      <c r="G289">
        <f>VLOOKUP($E289,BOFEK_CLUSTERS!$A$2:$AM$313,39,0)</f>
        <v>0.48</v>
      </c>
      <c r="H289">
        <f t="shared" si="9"/>
        <v>1</v>
      </c>
      <c r="I289">
        <f>VLOOKUP($E289,BOFEK_CLUSTERS!$A$2:$AN$313,40,0)</f>
        <v>0.18</v>
      </c>
      <c r="J289">
        <v>1.2</v>
      </c>
      <c r="K289" s="1">
        <f>VLOOKUP($E289,BOFEK_CLUSTERS!$A$2:$AP$313,42,0)</f>
        <v>0</v>
      </c>
    </row>
    <row r="290" spans="1:11" x14ac:dyDescent="0.2">
      <c r="A290">
        <v>289</v>
      </c>
      <c r="B290" t="s">
        <v>585</v>
      </c>
      <c r="C290" t="str">
        <f t="shared" si="8"/>
        <v>veen</v>
      </c>
      <c r="D290" t="s">
        <v>586</v>
      </c>
      <c r="E290">
        <v>203</v>
      </c>
      <c r="F290">
        <f>VLOOKUP($E290,BOFEK_CLUSTERS!$A$2:$AM$313,38,0)</f>
        <v>0.45</v>
      </c>
      <c r="G290">
        <f>VLOOKUP($E290,BOFEK_CLUSTERS!$A$2:$AM$313,39,0)</f>
        <v>0.48</v>
      </c>
      <c r="H290">
        <f t="shared" si="9"/>
        <v>1</v>
      </c>
      <c r="I290">
        <f>VLOOKUP($E290,BOFEK_CLUSTERS!$A$2:$AN$313,40,0)</f>
        <v>0.18</v>
      </c>
      <c r="J290">
        <v>1.2</v>
      </c>
      <c r="K290" s="1">
        <f>VLOOKUP($E290,BOFEK_CLUSTERS!$A$2:$AP$313,42,0)</f>
        <v>0</v>
      </c>
    </row>
    <row r="291" spans="1:11" x14ac:dyDescent="0.2">
      <c r="A291">
        <v>290</v>
      </c>
      <c r="B291" t="s">
        <v>587</v>
      </c>
      <c r="C291" t="str">
        <f t="shared" si="8"/>
        <v>veen</v>
      </c>
      <c r="D291" t="s">
        <v>588</v>
      </c>
      <c r="E291">
        <v>205</v>
      </c>
      <c r="F291">
        <f>VLOOKUP($E291,BOFEK_CLUSTERS!$A$2:$AM$313,38,0)</f>
        <v>0.56000000000000005</v>
      </c>
      <c r="G291">
        <f>VLOOKUP($E291,BOFEK_CLUSTERS!$A$2:$AM$313,39,0)</f>
        <v>0.4</v>
      </c>
      <c r="H291">
        <f t="shared" si="9"/>
        <v>1</v>
      </c>
      <c r="I291">
        <f>VLOOKUP($E291,BOFEK_CLUSTERS!$A$2:$AN$313,40,0)</f>
        <v>0.11</v>
      </c>
      <c r="J291">
        <v>1.2</v>
      </c>
      <c r="K291" s="1">
        <f>VLOOKUP($E291,BOFEK_CLUSTERS!$A$2:$AP$313,42,0)</f>
        <v>0</v>
      </c>
    </row>
    <row r="292" spans="1:11" x14ac:dyDescent="0.2">
      <c r="A292">
        <v>291</v>
      </c>
      <c r="B292" t="s">
        <v>589</v>
      </c>
      <c r="C292" t="str">
        <f t="shared" si="8"/>
        <v>veen</v>
      </c>
      <c r="D292" t="s">
        <v>590</v>
      </c>
      <c r="E292">
        <v>110</v>
      </c>
      <c r="F292">
        <f>VLOOKUP($E292,BOFEK_CLUSTERS!$A$2:$AM$313,38,0)</f>
        <v>0.36</v>
      </c>
      <c r="G292">
        <f>VLOOKUP($E292,BOFEK_CLUSTERS!$A$2:$AM$313,39,0)</f>
        <v>0.53</v>
      </c>
      <c r="H292">
        <f t="shared" si="9"/>
        <v>1</v>
      </c>
      <c r="I292">
        <f>VLOOKUP($E292,BOFEK_CLUSTERS!$A$2:$AN$313,40,0)</f>
        <v>0.32</v>
      </c>
      <c r="J292">
        <v>1.2</v>
      </c>
      <c r="K292" s="1">
        <f>VLOOKUP($E292,BOFEK_CLUSTERS!$A$2:$AP$313,42,0)</f>
        <v>0</v>
      </c>
    </row>
    <row r="293" spans="1:11" x14ac:dyDescent="0.2">
      <c r="A293">
        <v>292</v>
      </c>
      <c r="B293" t="s">
        <v>591</v>
      </c>
      <c r="C293" t="str">
        <f t="shared" si="8"/>
        <v>veen</v>
      </c>
      <c r="D293" t="s">
        <v>592</v>
      </c>
      <c r="E293">
        <v>110</v>
      </c>
      <c r="F293">
        <f>VLOOKUP($E293,BOFEK_CLUSTERS!$A$2:$AM$313,38,0)</f>
        <v>0.36</v>
      </c>
      <c r="G293">
        <f>VLOOKUP($E293,BOFEK_CLUSTERS!$A$2:$AM$313,39,0)</f>
        <v>0.53</v>
      </c>
      <c r="H293">
        <f t="shared" si="9"/>
        <v>1</v>
      </c>
      <c r="I293">
        <f>VLOOKUP($E293,BOFEK_CLUSTERS!$A$2:$AN$313,40,0)</f>
        <v>0.32</v>
      </c>
      <c r="J293">
        <v>1.2</v>
      </c>
      <c r="K293" s="1">
        <f>VLOOKUP($E293,BOFEK_CLUSTERS!$A$2:$AP$313,42,0)</f>
        <v>0</v>
      </c>
    </row>
    <row r="294" spans="1:11" x14ac:dyDescent="0.2">
      <c r="A294">
        <v>293</v>
      </c>
      <c r="B294" t="s">
        <v>593</v>
      </c>
      <c r="C294" t="str">
        <f t="shared" si="8"/>
        <v>veen</v>
      </c>
      <c r="D294" t="s">
        <v>594</v>
      </c>
      <c r="E294">
        <v>109</v>
      </c>
      <c r="F294">
        <f>VLOOKUP($E294,BOFEK_CLUSTERS!$A$2:$AM$313,38,0)</f>
        <v>0.43</v>
      </c>
      <c r="G294">
        <f>VLOOKUP($E294,BOFEK_CLUSTERS!$A$2:$AM$313,39,0)</f>
        <v>0.61</v>
      </c>
      <c r="H294">
        <f t="shared" si="9"/>
        <v>1</v>
      </c>
      <c r="I294">
        <f>VLOOKUP($E294,BOFEK_CLUSTERS!$A$2:$AN$313,40,0)</f>
        <v>0.38</v>
      </c>
      <c r="J294">
        <v>1.2</v>
      </c>
      <c r="K294" s="1">
        <f>VLOOKUP($E294,BOFEK_CLUSTERS!$A$2:$AP$313,42,0)</f>
        <v>0</v>
      </c>
    </row>
    <row r="295" spans="1:11" x14ac:dyDescent="0.2">
      <c r="A295">
        <v>294</v>
      </c>
      <c r="B295" t="s">
        <v>595</v>
      </c>
      <c r="C295" t="str">
        <f t="shared" si="8"/>
        <v>veen</v>
      </c>
      <c r="D295" t="s">
        <v>596</v>
      </c>
      <c r="E295">
        <v>205</v>
      </c>
      <c r="F295">
        <f>VLOOKUP($E295,BOFEK_CLUSTERS!$A$2:$AM$313,38,0)</f>
        <v>0.56000000000000005</v>
      </c>
      <c r="G295">
        <f>VLOOKUP($E295,BOFEK_CLUSTERS!$A$2:$AM$313,39,0)</f>
        <v>0.4</v>
      </c>
      <c r="H295">
        <f t="shared" si="9"/>
        <v>1</v>
      </c>
      <c r="I295">
        <f>VLOOKUP($E295,BOFEK_CLUSTERS!$A$2:$AN$313,40,0)</f>
        <v>0.11</v>
      </c>
      <c r="J295">
        <v>1.2</v>
      </c>
      <c r="K295" s="1">
        <f>VLOOKUP($E295,BOFEK_CLUSTERS!$A$2:$AP$313,42,0)</f>
        <v>0</v>
      </c>
    </row>
    <row r="296" spans="1:11" x14ac:dyDescent="0.2">
      <c r="A296">
        <v>295</v>
      </c>
      <c r="B296" t="s">
        <v>597</v>
      </c>
      <c r="C296" t="str">
        <f t="shared" si="8"/>
        <v>veen</v>
      </c>
      <c r="D296" t="s">
        <v>598</v>
      </c>
      <c r="E296">
        <v>205</v>
      </c>
      <c r="F296">
        <f>VLOOKUP($E296,BOFEK_CLUSTERS!$A$2:$AM$313,38,0)</f>
        <v>0.56000000000000005</v>
      </c>
      <c r="G296">
        <f>VLOOKUP($E296,BOFEK_CLUSTERS!$A$2:$AM$313,39,0)</f>
        <v>0.4</v>
      </c>
      <c r="H296">
        <f t="shared" si="9"/>
        <v>1</v>
      </c>
      <c r="I296">
        <f>VLOOKUP($E296,BOFEK_CLUSTERS!$A$2:$AN$313,40,0)</f>
        <v>0.11</v>
      </c>
      <c r="J296">
        <v>1.2</v>
      </c>
      <c r="K296" s="1">
        <f>VLOOKUP($E296,BOFEK_CLUSTERS!$A$2:$AP$313,42,0)</f>
        <v>0</v>
      </c>
    </row>
    <row r="297" spans="1:11" x14ac:dyDescent="0.2">
      <c r="A297">
        <v>296</v>
      </c>
      <c r="B297" t="s">
        <v>599</v>
      </c>
      <c r="C297" t="str">
        <f t="shared" si="8"/>
        <v>leem</v>
      </c>
      <c r="D297" t="s">
        <v>600</v>
      </c>
      <c r="E297">
        <v>504</v>
      </c>
      <c r="F297">
        <f>VLOOKUP($E297,BOFEK_CLUSTERS!$A$2:$AM$313,38,0)</f>
        <v>0.01</v>
      </c>
      <c r="G297">
        <f>VLOOKUP($E297,BOFEK_CLUSTERS!$A$2:$AM$313,39,0)</f>
        <v>0.39</v>
      </c>
      <c r="H297">
        <f t="shared" si="9"/>
        <v>0</v>
      </c>
      <c r="I297">
        <f>VLOOKUP($E297,BOFEK_CLUSTERS!$A$2:$AN$313,40,0)</f>
        <v>0.01</v>
      </c>
      <c r="J297">
        <v>1.2</v>
      </c>
      <c r="K297" s="1">
        <f>VLOOKUP($E297,BOFEK_CLUSTERS!$A$2:$AP$313,42,0)</f>
        <v>0</v>
      </c>
    </row>
    <row r="298" spans="1:11" x14ac:dyDescent="0.2">
      <c r="A298">
        <v>297</v>
      </c>
      <c r="B298" t="s">
        <v>601</v>
      </c>
      <c r="C298" t="str">
        <f t="shared" si="8"/>
        <v>leem</v>
      </c>
      <c r="D298" t="s">
        <v>602</v>
      </c>
      <c r="E298">
        <v>507</v>
      </c>
      <c r="F298">
        <f>VLOOKUP($E298,BOFEK_CLUSTERS!$A$2:$AM$313,38,0)</f>
        <v>0.04</v>
      </c>
      <c r="G298">
        <f>VLOOKUP($E298,BOFEK_CLUSTERS!$A$2:$AM$313,39,0)</f>
        <v>0.43</v>
      </c>
      <c r="H298">
        <f t="shared" si="9"/>
        <v>0</v>
      </c>
      <c r="I298">
        <f>VLOOKUP($E298,BOFEK_CLUSTERS!$A$2:$AN$313,40,0)</f>
        <v>0.01</v>
      </c>
      <c r="J298">
        <v>1.2</v>
      </c>
      <c r="K298" s="1">
        <f>VLOOKUP($E298,BOFEK_CLUSTERS!$A$2:$AP$313,42,0)</f>
        <v>0</v>
      </c>
    </row>
    <row r="299" spans="1:11" x14ac:dyDescent="0.2">
      <c r="A299">
        <v>298</v>
      </c>
      <c r="B299" t="s">
        <v>603</v>
      </c>
      <c r="C299" t="str">
        <f t="shared" si="8"/>
        <v>leem</v>
      </c>
      <c r="D299" t="s">
        <v>604</v>
      </c>
      <c r="E299">
        <v>507</v>
      </c>
      <c r="F299">
        <f>VLOOKUP($E299,BOFEK_CLUSTERS!$A$2:$AM$313,38,0)</f>
        <v>0.04</v>
      </c>
      <c r="G299">
        <f>VLOOKUP($E299,BOFEK_CLUSTERS!$A$2:$AM$313,39,0)</f>
        <v>0.43</v>
      </c>
      <c r="H299">
        <f t="shared" si="9"/>
        <v>0</v>
      </c>
      <c r="I299">
        <f>VLOOKUP($E299,BOFEK_CLUSTERS!$A$2:$AN$313,40,0)</f>
        <v>0.01</v>
      </c>
      <c r="J299">
        <v>1.2</v>
      </c>
      <c r="K299" s="1">
        <f>VLOOKUP($E299,BOFEK_CLUSTERS!$A$2:$AP$313,42,0)</f>
        <v>0</v>
      </c>
    </row>
    <row r="300" spans="1:11" x14ac:dyDescent="0.2">
      <c r="A300">
        <v>299</v>
      </c>
      <c r="B300" t="s">
        <v>605</v>
      </c>
      <c r="C300" t="str">
        <f t="shared" si="8"/>
        <v>leem</v>
      </c>
      <c r="D300" t="s">
        <v>606</v>
      </c>
      <c r="E300">
        <v>507</v>
      </c>
      <c r="F300">
        <f>VLOOKUP($E300,BOFEK_CLUSTERS!$A$2:$AM$313,38,0)</f>
        <v>0.04</v>
      </c>
      <c r="G300">
        <f>VLOOKUP($E300,BOFEK_CLUSTERS!$A$2:$AM$313,39,0)</f>
        <v>0.43</v>
      </c>
      <c r="H300">
        <f t="shared" si="9"/>
        <v>0</v>
      </c>
      <c r="I300">
        <f>VLOOKUP($E300,BOFEK_CLUSTERS!$A$2:$AN$313,40,0)</f>
        <v>0.01</v>
      </c>
      <c r="J300">
        <v>1.2</v>
      </c>
      <c r="K300" s="1">
        <f>VLOOKUP($E300,BOFEK_CLUSTERS!$A$2:$AP$313,42,0)</f>
        <v>0</v>
      </c>
    </row>
    <row r="301" spans="1:11" x14ac:dyDescent="0.2">
      <c r="A301">
        <v>300</v>
      </c>
      <c r="B301" t="s">
        <v>607</v>
      </c>
      <c r="C301" t="str">
        <f t="shared" si="8"/>
        <v>zand</v>
      </c>
      <c r="D301" t="s">
        <v>608</v>
      </c>
      <c r="E301">
        <v>317</v>
      </c>
      <c r="F301">
        <f>VLOOKUP($E301,BOFEK_CLUSTERS!$A$2:$AM$313,38,0)</f>
        <v>0.21</v>
      </c>
      <c r="G301">
        <f>VLOOKUP($E301,BOFEK_CLUSTERS!$A$2:$AM$313,39,0)</f>
        <v>0.42</v>
      </c>
      <c r="H301">
        <f t="shared" si="9"/>
        <v>0</v>
      </c>
      <c r="I301">
        <f>VLOOKUP($E301,BOFEK_CLUSTERS!$A$2:$AN$313,40,0)</f>
        <v>0.04</v>
      </c>
      <c r="J301">
        <v>1.2</v>
      </c>
      <c r="K301" s="1">
        <f>VLOOKUP($E301,BOFEK_CLUSTERS!$A$2:$AP$313,42,0)</f>
        <v>0</v>
      </c>
    </row>
    <row r="302" spans="1:11" x14ac:dyDescent="0.2">
      <c r="A302">
        <v>301</v>
      </c>
      <c r="B302" t="s">
        <v>609</v>
      </c>
      <c r="C302" t="str">
        <f t="shared" si="8"/>
        <v>zand</v>
      </c>
      <c r="D302" t="s">
        <v>610</v>
      </c>
      <c r="E302">
        <v>312</v>
      </c>
      <c r="F302">
        <f>VLOOKUP($E302,BOFEK_CLUSTERS!$A$2:$AM$313,38,0)</f>
        <v>0.41</v>
      </c>
      <c r="G302">
        <f>VLOOKUP($E302,BOFEK_CLUSTERS!$A$2:$AM$313,39,0)</f>
        <v>0.38</v>
      </c>
      <c r="H302">
        <f t="shared" si="9"/>
        <v>0</v>
      </c>
      <c r="I302">
        <f>VLOOKUP($E302,BOFEK_CLUSTERS!$A$2:$AN$313,40,0)</f>
        <v>0.02</v>
      </c>
      <c r="J302">
        <v>1.2</v>
      </c>
      <c r="K302" s="1">
        <f>VLOOKUP($E302,BOFEK_CLUSTERS!$A$2:$AP$313,42,0)</f>
        <v>0</v>
      </c>
    </row>
    <row r="303" spans="1:11" x14ac:dyDescent="0.2">
      <c r="A303">
        <v>302</v>
      </c>
      <c r="B303" t="s">
        <v>611</v>
      </c>
      <c r="C303" t="str">
        <f t="shared" si="8"/>
        <v>klei</v>
      </c>
      <c r="D303" t="s">
        <v>612</v>
      </c>
      <c r="E303">
        <v>415</v>
      </c>
      <c r="F303">
        <f>VLOOKUP($E303,BOFEK_CLUSTERS!$A$2:$AM$313,38,0)</f>
        <v>0.26</v>
      </c>
      <c r="G303">
        <f>VLOOKUP($E303,BOFEK_CLUSTERS!$A$2:$AM$313,39,0)</f>
        <v>0.46</v>
      </c>
      <c r="H303">
        <f t="shared" si="9"/>
        <v>0</v>
      </c>
      <c r="I303">
        <f>VLOOKUP($E303,BOFEK_CLUSTERS!$A$2:$AN$313,40,0)</f>
        <v>0.02</v>
      </c>
      <c r="J303">
        <v>1.2</v>
      </c>
      <c r="K303" s="1">
        <f>VLOOKUP($E303,BOFEK_CLUSTERS!$A$2:$AP$313,42,0)</f>
        <v>0</v>
      </c>
    </row>
    <row r="304" spans="1:11" x14ac:dyDescent="0.2">
      <c r="A304">
        <v>303</v>
      </c>
      <c r="B304" t="s">
        <v>613</v>
      </c>
      <c r="C304" t="str">
        <f t="shared" si="8"/>
        <v>klei</v>
      </c>
      <c r="D304" t="s">
        <v>614</v>
      </c>
      <c r="E304">
        <v>415</v>
      </c>
      <c r="F304">
        <f>VLOOKUP($E304,BOFEK_CLUSTERS!$A$2:$AM$313,38,0)</f>
        <v>0.26</v>
      </c>
      <c r="G304">
        <f>VLOOKUP($E304,BOFEK_CLUSTERS!$A$2:$AM$313,39,0)</f>
        <v>0.46</v>
      </c>
      <c r="H304">
        <f t="shared" si="9"/>
        <v>0</v>
      </c>
      <c r="I304">
        <f>VLOOKUP($E304,BOFEK_CLUSTERS!$A$2:$AN$313,40,0)</f>
        <v>0.02</v>
      </c>
      <c r="J304">
        <v>1.2</v>
      </c>
      <c r="K304" s="1">
        <f>VLOOKUP($E304,BOFEK_CLUSTERS!$A$2:$AP$313,42,0)</f>
        <v>0</v>
      </c>
    </row>
    <row r="305" spans="1:11" x14ac:dyDescent="0.2">
      <c r="A305">
        <v>304</v>
      </c>
      <c r="B305" t="s">
        <v>615</v>
      </c>
      <c r="C305" t="str">
        <f t="shared" si="8"/>
        <v>klei</v>
      </c>
      <c r="D305" t="s">
        <v>616</v>
      </c>
      <c r="E305">
        <v>415</v>
      </c>
      <c r="F305">
        <f>VLOOKUP($E305,BOFEK_CLUSTERS!$A$2:$AM$313,38,0)</f>
        <v>0.26</v>
      </c>
      <c r="G305">
        <f>VLOOKUP($E305,BOFEK_CLUSTERS!$A$2:$AM$313,39,0)</f>
        <v>0.46</v>
      </c>
      <c r="H305">
        <f t="shared" si="9"/>
        <v>0</v>
      </c>
      <c r="I305">
        <f>VLOOKUP($E305,BOFEK_CLUSTERS!$A$2:$AN$313,40,0)</f>
        <v>0.02</v>
      </c>
      <c r="J305">
        <v>1.2</v>
      </c>
      <c r="K305" s="1">
        <f>VLOOKUP($E305,BOFEK_CLUSTERS!$A$2:$AP$313,42,0)</f>
        <v>0</v>
      </c>
    </row>
    <row r="306" spans="1:11" x14ac:dyDescent="0.2">
      <c r="A306">
        <v>305</v>
      </c>
      <c r="B306" t="s">
        <v>617</v>
      </c>
      <c r="C306" t="str">
        <f t="shared" si="8"/>
        <v>klei</v>
      </c>
      <c r="D306" t="s">
        <v>618</v>
      </c>
      <c r="E306">
        <v>403</v>
      </c>
      <c r="F306">
        <f>VLOOKUP($E306,BOFEK_CLUSTERS!$A$2:$AM$313,38,0)</f>
        <v>0.09</v>
      </c>
      <c r="G306">
        <f>VLOOKUP($E306,BOFEK_CLUSTERS!$A$2:$AM$313,39,0)</f>
        <v>0.66</v>
      </c>
      <c r="H306">
        <f t="shared" si="9"/>
        <v>0</v>
      </c>
      <c r="I306">
        <f>VLOOKUP($E306,BOFEK_CLUSTERS!$A$2:$AN$313,40,0)</f>
        <v>0.38</v>
      </c>
      <c r="J306">
        <v>1.2</v>
      </c>
      <c r="K306" s="1">
        <f>VLOOKUP($E306,BOFEK_CLUSTERS!$A$2:$AP$313,42,0)</f>
        <v>0</v>
      </c>
    </row>
    <row r="307" spans="1:11" x14ac:dyDescent="0.2">
      <c r="A307">
        <v>306</v>
      </c>
      <c r="B307" t="s">
        <v>619</v>
      </c>
      <c r="C307" t="str">
        <f t="shared" si="8"/>
        <v>klei</v>
      </c>
      <c r="D307" t="s">
        <v>620</v>
      </c>
      <c r="E307">
        <v>403</v>
      </c>
      <c r="F307">
        <f>VLOOKUP($E307,BOFEK_CLUSTERS!$A$2:$AM$313,38,0)</f>
        <v>0.09</v>
      </c>
      <c r="G307">
        <f>VLOOKUP($E307,BOFEK_CLUSTERS!$A$2:$AM$313,39,0)</f>
        <v>0.66</v>
      </c>
      <c r="H307">
        <f t="shared" si="9"/>
        <v>0</v>
      </c>
      <c r="I307">
        <f>VLOOKUP($E307,BOFEK_CLUSTERS!$A$2:$AN$313,40,0)</f>
        <v>0.38</v>
      </c>
      <c r="J307">
        <v>1.2</v>
      </c>
      <c r="K307" s="1">
        <f>VLOOKUP($E307,BOFEK_CLUSTERS!$A$2:$AP$313,42,0)</f>
        <v>0</v>
      </c>
    </row>
    <row r="308" spans="1:11" x14ac:dyDescent="0.2">
      <c r="A308">
        <v>307</v>
      </c>
      <c r="B308" t="s">
        <v>621</v>
      </c>
      <c r="C308" t="str">
        <f t="shared" si="8"/>
        <v>klei</v>
      </c>
      <c r="D308" t="s">
        <v>622</v>
      </c>
      <c r="E308">
        <v>421</v>
      </c>
      <c r="F308">
        <f>VLOOKUP($E308,BOFEK_CLUSTERS!$A$2:$AM$313,38,0)</f>
        <v>0.36</v>
      </c>
      <c r="G308">
        <f>VLOOKUP($E308,BOFEK_CLUSTERS!$A$2:$AM$313,39,0)</f>
        <v>0.42</v>
      </c>
      <c r="H308">
        <f t="shared" si="9"/>
        <v>0</v>
      </c>
      <c r="I308">
        <f>VLOOKUP($E308,BOFEK_CLUSTERS!$A$2:$AN$313,40,0)</f>
        <v>0.01</v>
      </c>
      <c r="J308">
        <v>1.2</v>
      </c>
      <c r="K308" s="1">
        <f>VLOOKUP($E308,BOFEK_CLUSTERS!$A$2:$AP$313,42,0)</f>
        <v>0</v>
      </c>
    </row>
    <row r="309" spans="1:11" x14ac:dyDescent="0.2">
      <c r="A309">
        <v>308</v>
      </c>
      <c r="B309" t="s">
        <v>623</v>
      </c>
      <c r="C309" t="str">
        <f t="shared" si="8"/>
        <v>klei</v>
      </c>
      <c r="D309" t="s">
        <v>624</v>
      </c>
      <c r="E309">
        <v>421</v>
      </c>
      <c r="F309">
        <f>VLOOKUP($E309,BOFEK_CLUSTERS!$A$2:$AM$313,38,0)</f>
        <v>0.36</v>
      </c>
      <c r="G309">
        <f>VLOOKUP($E309,BOFEK_CLUSTERS!$A$2:$AM$313,39,0)</f>
        <v>0.42</v>
      </c>
      <c r="H309">
        <f t="shared" si="9"/>
        <v>0</v>
      </c>
      <c r="I309">
        <f>VLOOKUP($E309,BOFEK_CLUSTERS!$A$2:$AN$313,40,0)</f>
        <v>0.01</v>
      </c>
      <c r="J309">
        <v>1.2</v>
      </c>
      <c r="K309" s="1">
        <f>VLOOKUP($E309,BOFEK_CLUSTERS!$A$2:$AP$313,42,0)</f>
        <v>0</v>
      </c>
    </row>
    <row r="310" spans="1:11" x14ac:dyDescent="0.2">
      <c r="A310">
        <v>309</v>
      </c>
      <c r="B310" t="s">
        <v>625</v>
      </c>
      <c r="C310" t="str">
        <f t="shared" si="8"/>
        <v>klei</v>
      </c>
      <c r="D310" t="s">
        <v>626</v>
      </c>
      <c r="E310">
        <v>415</v>
      </c>
      <c r="F310">
        <f>VLOOKUP($E310,BOFEK_CLUSTERS!$A$2:$AM$313,38,0)</f>
        <v>0.26</v>
      </c>
      <c r="G310">
        <f>VLOOKUP($E310,BOFEK_CLUSTERS!$A$2:$AM$313,39,0)</f>
        <v>0.46</v>
      </c>
      <c r="H310">
        <f t="shared" si="9"/>
        <v>0</v>
      </c>
      <c r="I310">
        <f>VLOOKUP($E310,BOFEK_CLUSTERS!$A$2:$AN$313,40,0)</f>
        <v>0.02</v>
      </c>
      <c r="J310">
        <v>1.2</v>
      </c>
      <c r="K310" s="1">
        <f>VLOOKUP($E310,BOFEK_CLUSTERS!$A$2:$AP$313,42,0)</f>
        <v>0</v>
      </c>
    </row>
    <row r="311" spans="1:11" x14ac:dyDescent="0.2">
      <c r="A311">
        <v>310</v>
      </c>
      <c r="B311" t="s">
        <v>627</v>
      </c>
      <c r="C311" t="str">
        <f t="shared" si="8"/>
        <v>klei</v>
      </c>
      <c r="D311" t="s">
        <v>628</v>
      </c>
      <c r="E311">
        <v>411</v>
      </c>
      <c r="F311">
        <f>VLOOKUP($E311,BOFEK_CLUSTERS!$A$2:$AM$313,38,0)</f>
        <v>0.08</v>
      </c>
      <c r="G311">
        <f>VLOOKUP($E311,BOFEK_CLUSTERS!$A$2:$AM$313,39,0)</f>
        <v>0.41</v>
      </c>
      <c r="H311">
        <f t="shared" si="9"/>
        <v>0</v>
      </c>
      <c r="I311">
        <f>VLOOKUP($E311,BOFEK_CLUSTERS!$A$2:$AN$313,40,0)</f>
        <v>0.01</v>
      </c>
      <c r="J311">
        <v>1.2</v>
      </c>
      <c r="K311" s="1">
        <f>VLOOKUP($E311,BOFEK_CLUSTERS!$A$2:$AP$313,42,0)</f>
        <v>0</v>
      </c>
    </row>
    <row r="312" spans="1:11" x14ac:dyDescent="0.2">
      <c r="A312">
        <v>311</v>
      </c>
      <c r="B312" t="s">
        <v>629</v>
      </c>
      <c r="C312" t="str">
        <f t="shared" si="8"/>
        <v>klei</v>
      </c>
      <c r="D312" t="s">
        <v>630</v>
      </c>
      <c r="E312">
        <v>411</v>
      </c>
      <c r="F312">
        <f>VLOOKUP($E312,BOFEK_CLUSTERS!$A$2:$AM$313,38,0)</f>
        <v>0.08</v>
      </c>
      <c r="G312">
        <f>VLOOKUP($E312,BOFEK_CLUSTERS!$A$2:$AM$313,39,0)</f>
        <v>0.41</v>
      </c>
      <c r="H312">
        <f t="shared" si="9"/>
        <v>0</v>
      </c>
      <c r="I312">
        <f>VLOOKUP($E312,BOFEK_CLUSTERS!$A$2:$AN$313,40,0)</f>
        <v>0.01</v>
      </c>
      <c r="J312">
        <v>1.2</v>
      </c>
      <c r="K312" s="1">
        <f>VLOOKUP($E312,BOFEK_CLUSTERS!$A$2:$AP$313,42,0)</f>
        <v>0</v>
      </c>
    </row>
    <row r="313" spans="1:11" x14ac:dyDescent="0.2">
      <c r="A313">
        <v>312</v>
      </c>
      <c r="B313" t="s">
        <v>631</v>
      </c>
      <c r="C313" t="str">
        <f t="shared" si="8"/>
        <v>leem</v>
      </c>
      <c r="D313" t="s">
        <v>632</v>
      </c>
      <c r="E313">
        <v>507</v>
      </c>
      <c r="F313">
        <f>VLOOKUP($E313,BOFEK_CLUSTERS!$A$2:$AM$313,38,0)</f>
        <v>0.04</v>
      </c>
      <c r="G313">
        <f>VLOOKUP($E313,BOFEK_CLUSTERS!$A$2:$AM$313,39,0)</f>
        <v>0.43</v>
      </c>
      <c r="H313">
        <f t="shared" si="9"/>
        <v>0</v>
      </c>
      <c r="I313">
        <f>VLOOKUP($E313,BOFEK_CLUSTERS!$A$2:$AN$313,40,0)</f>
        <v>0.01</v>
      </c>
      <c r="J313">
        <v>1.2</v>
      </c>
      <c r="K313" s="1">
        <f>VLOOKUP($E313,BOFEK_CLUSTERS!$A$2:$AP$313,42,0)</f>
        <v>0</v>
      </c>
    </row>
    <row r="314" spans="1:11" x14ac:dyDescent="0.2">
      <c r="A314">
        <v>313</v>
      </c>
      <c r="B314" t="s">
        <v>633</v>
      </c>
      <c r="C314" t="str">
        <f t="shared" si="8"/>
        <v>leem</v>
      </c>
      <c r="D314" t="s">
        <v>634</v>
      </c>
      <c r="E314">
        <v>507</v>
      </c>
      <c r="F314">
        <f>VLOOKUP($E314,BOFEK_CLUSTERS!$A$2:$AM$313,38,0)</f>
        <v>0.04</v>
      </c>
      <c r="G314">
        <f>VLOOKUP($E314,BOFEK_CLUSTERS!$A$2:$AM$313,39,0)</f>
        <v>0.43</v>
      </c>
      <c r="H314">
        <f t="shared" si="9"/>
        <v>0</v>
      </c>
      <c r="I314">
        <f>VLOOKUP($E314,BOFEK_CLUSTERS!$A$2:$AN$313,40,0)</f>
        <v>0.01</v>
      </c>
      <c r="J314">
        <v>1.2</v>
      </c>
      <c r="K314" s="1">
        <f>VLOOKUP($E314,BOFEK_CLUSTERS!$A$2:$AP$313,42,0)</f>
        <v>0</v>
      </c>
    </row>
    <row r="315" spans="1:11" x14ac:dyDescent="0.2">
      <c r="A315">
        <v>314</v>
      </c>
      <c r="B315" t="s">
        <v>635</v>
      </c>
      <c r="C315" t="str">
        <f t="shared" si="8"/>
        <v>leem</v>
      </c>
      <c r="D315" t="s">
        <v>636</v>
      </c>
      <c r="E315">
        <v>503</v>
      </c>
      <c r="F315">
        <f>VLOOKUP($E315,BOFEK_CLUSTERS!$A$2:$AM$313,38,0)</f>
        <v>0.41</v>
      </c>
      <c r="G315">
        <f>VLOOKUP($E315,BOFEK_CLUSTERS!$A$2:$AM$313,39,0)</f>
        <v>0.56999999999999995</v>
      </c>
      <c r="H315">
        <f t="shared" si="9"/>
        <v>0</v>
      </c>
      <c r="I315">
        <f>VLOOKUP($E315,BOFEK_CLUSTERS!$A$2:$AN$313,40,0)</f>
        <v>0.01</v>
      </c>
      <c r="J315">
        <v>1.2</v>
      </c>
      <c r="K315" s="1">
        <f>VLOOKUP($E315,BOFEK_CLUSTERS!$A$2:$AP$313,42,0)</f>
        <v>0</v>
      </c>
    </row>
    <row r="316" spans="1:11" x14ac:dyDescent="0.2">
      <c r="A316">
        <v>315</v>
      </c>
      <c r="B316" t="s">
        <v>637</v>
      </c>
      <c r="C316" t="str">
        <f t="shared" si="8"/>
        <v>leem</v>
      </c>
      <c r="D316" t="s">
        <v>638</v>
      </c>
      <c r="E316">
        <v>503</v>
      </c>
      <c r="F316">
        <f>VLOOKUP($E316,BOFEK_CLUSTERS!$A$2:$AM$313,38,0)</f>
        <v>0.41</v>
      </c>
      <c r="G316">
        <f>VLOOKUP($E316,BOFEK_CLUSTERS!$A$2:$AM$313,39,0)</f>
        <v>0.56999999999999995</v>
      </c>
      <c r="H316">
        <f t="shared" si="9"/>
        <v>0</v>
      </c>
      <c r="I316">
        <f>VLOOKUP($E316,BOFEK_CLUSTERS!$A$2:$AN$313,40,0)</f>
        <v>0.01</v>
      </c>
      <c r="J316">
        <v>1.2</v>
      </c>
      <c r="K316" s="1">
        <f>VLOOKUP($E316,BOFEK_CLUSTERS!$A$2:$AP$313,42,0)</f>
        <v>0</v>
      </c>
    </row>
    <row r="317" spans="1:11" x14ac:dyDescent="0.2">
      <c r="A317">
        <v>316</v>
      </c>
      <c r="B317" t="s">
        <v>639</v>
      </c>
      <c r="C317" t="str">
        <f t="shared" si="8"/>
        <v>leem</v>
      </c>
      <c r="D317" t="s">
        <v>640</v>
      </c>
      <c r="E317">
        <v>507</v>
      </c>
      <c r="F317">
        <f>VLOOKUP($E317,BOFEK_CLUSTERS!$A$2:$AM$313,38,0)</f>
        <v>0.04</v>
      </c>
      <c r="G317">
        <f>VLOOKUP($E317,BOFEK_CLUSTERS!$A$2:$AM$313,39,0)</f>
        <v>0.43</v>
      </c>
      <c r="H317">
        <f t="shared" si="9"/>
        <v>0</v>
      </c>
      <c r="I317">
        <f>VLOOKUP($E317,BOFEK_CLUSTERS!$A$2:$AN$313,40,0)</f>
        <v>0.01</v>
      </c>
      <c r="J317">
        <v>1.2</v>
      </c>
      <c r="K317" s="1">
        <f>VLOOKUP($E317,BOFEK_CLUSTERS!$A$2:$AP$313,42,0)</f>
        <v>0</v>
      </c>
    </row>
    <row r="318" spans="1:11" x14ac:dyDescent="0.2">
      <c r="A318">
        <v>317</v>
      </c>
      <c r="B318" t="s">
        <v>641</v>
      </c>
      <c r="C318" t="str">
        <f t="shared" si="8"/>
        <v>zand</v>
      </c>
      <c r="D318" t="s">
        <v>642</v>
      </c>
      <c r="E318">
        <v>323</v>
      </c>
      <c r="F318">
        <f>VLOOKUP($E318,BOFEK_CLUSTERS!$A$2:$AM$313,38,0)</f>
        <v>0.53</v>
      </c>
      <c r="G318">
        <f>VLOOKUP($E318,BOFEK_CLUSTERS!$A$2:$AM$313,39,0)</f>
        <v>0.39</v>
      </c>
      <c r="H318">
        <f t="shared" si="9"/>
        <v>0</v>
      </c>
      <c r="I318">
        <f>VLOOKUP($E318,BOFEK_CLUSTERS!$A$2:$AN$313,40,0)</f>
        <v>0.01</v>
      </c>
      <c r="J318">
        <v>1.2</v>
      </c>
      <c r="K318" s="1">
        <f>VLOOKUP($E318,BOFEK_CLUSTERS!$A$2:$AP$313,42,0)</f>
        <v>0</v>
      </c>
    </row>
    <row r="319" spans="1:11" x14ac:dyDescent="0.2">
      <c r="A319">
        <v>318</v>
      </c>
      <c r="B319" t="s">
        <v>643</v>
      </c>
      <c r="C319" t="str">
        <f t="shared" si="8"/>
        <v>zand</v>
      </c>
      <c r="D319" t="s">
        <v>644</v>
      </c>
      <c r="E319">
        <v>323</v>
      </c>
      <c r="F319">
        <f>VLOOKUP($E319,BOFEK_CLUSTERS!$A$2:$AM$313,38,0)</f>
        <v>0.53</v>
      </c>
      <c r="G319">
        <f>VLOOKUP($E319,BOFEK_CLUSTERS!$A$2:$AM$313,39,0)</f>
        <v>0.39</v>
      </c>
      <c r="H319">
        <f t="shared" si="9"/>
        <v>0</v>
      </c>
      <c r="I319">
        <f>VLOOKUP($E319,BOFEK_CLUSTERS!$A$2:$AN$313,40,0)</f>
        <v>0.01</v>
      </c>
      <c r="J319">
        <v>1.2</v>
      </c>
      <c r="K319" s="1">
        <f>VLOOKUP($E319,BOFEK_CLUSTERS!$A$2:$AP$313,42,0)</f>
        <v>0</v>
      </c>
    </row>
  </sheetData>
  <autoFilter ref="A1:K319" xr:uid="{00000000-0009-0000-0000-000000000000}"/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046"/>
  <sheetViews>
    <sheetView zoomScaleNormal="100" workbookViewId="0">
      <pane xSplit="1" ySplit="1" topLeftCell="B282" activePane="bottomRight" state="frozen"/>
      <selection pane="topRight" activeCell="B1" sqref="B1"/>
      <selection pane="bottomLeft" activeCell="A282" sqref="A282"/>
      <selection pane="bottomRight" activeCell="B307" sqref="B307"/>
    </sheetView>
  </sheetViews>
  <sheetFormatPr defaultColWidth="8.7109375" defaultRowHeight="12.75" x14ac:dyDescent="0.2"/>
  <cols>
    <col min="1" max="2" width="9.140625" style="4" customWidth="1"/>
    <col min="3" max="3" width="5.85546875" style="5" customWidth="1"/>
    <col min="4" max="4" width="9.7109375" style="5" customWidth="1"/>
    <col min="5" max="5" width="2.7109375" style="5" customWidth="1"/>
    <col min="6" max="6" width="8.7109375" style="5"/>
    <col min="7" max="7" width="16.5703125" style="5" customWidth="1"/>
    <col min="8" max="9" width="3.7109375" style="5" customWidth="1"/>
    <col min="10" max="10" width="4.7109375" style="6" customWidth="1"/>
    <col min="11" max="12" width="4.7109375" style="7" customWidth="1"/>
    <col min="13" max="13" width="4.7109375" style="8" customWidth="1"/>
    <col min="14" max="15" width="4.7109375" style="5" customWidth="1"/>
    <col min="16" max="16" width="5.7109375" style="9" customWidth="1"/>
    <col min="17" max="17" width="4.7109375" style="10" customWidth="1"/>
    <col min="18" max="22" width="4.7109375" style="5" customWidth="1"/>
    <col min="23" max="23" width="4.7109375" style="11" customWidth="1"/>
    <col min="24" max="25" width="4.7109375" style="7" customWidth="1"/>
    <col min="26" max="26" width="4.7109375" style="12" customWidth="1"/>
    <col min="27" max="27" width="5.7109375" style="4" customWidth="1"/>
    <col min="28" max="30" width="4.7109375" style="5" customWidth="1"/>
    <col min="31" max="39" width="9.140625" style="4" customWidth="1"/>
    <col min="41" max="41" width="21.28515625" customWidth="1"/>
  </cols>
  <sheetData>
    <row r="1" spans="1:42" ht="95.25" x14ac:dyDescent="0.2">
      <c r="A1" s="13" t="s">
        <v>645</v>
      </c>
      <c r="B1" s="13" t="s">
        <v>646</v>
      </c>
      <c r="C1" s="14" t="s">
        <v>647</v>
      </c>
      <c r="D1" s="14" t="s">
        <v>648</v>
      </c>
      <c r="E1" s="14" t="s">
        <v>649</v>
      </c>
      <c r="F1" s="14" t="s">
        <v>650</v>
      </c>
      <c r="G1" s="14" t="s">
        <v>651</v>
      </c>
      <c r="H1" s="14" t="s">
        <v>652</v>
      </c>
      <c r="I1" s="14" t="s">
        <v>653</v>
      </c>
      <c r="J1" s="15" t="s">
        <v>654</v>
      </c>
      <c r="K1" s="16" t="s">
        <v>655</v>
      </c>
      <c r="L1" s="16" t="s">
        <v>656</v>
      </c>
      <c r="M1" s="17" t="s">
        <v>657</v>
      </c>
      <c r="N1" s="14" t="s">
        <v>658</v>
      </c>
      <c r="O1" s="14" t="s">
        <v>659</v>
      </c>
      <c r="P1" s="18" t="s">
        <v>660</v>
      </c>
      <c r="Q1" s="19" t="s">
        <v>661</v>
      </c>
      <c r="R1" s="14" t="s">
        <v>662</v>
      </c>
      <c r="S1" s="14" t="s">
        <v>663</v>
      </c>
      <c r="T1" s="14" t="s">
        <v>664</v>
      </c>
      <c r="U1" s="14" t="s">
        <v>665</v>
      </c>
      <c r="V1" s="14" t="s">
        <v>666</v>
      </c>
      <c r="W1" s="20" t="s">
        <v>667</v>
      </c>
      <c r="X1" s="16" t="s">
        <v>668</v>
      </c>
      <c r="Y1" s="16" t="s">
        <v>669</v>
      </c>
      <c r="Z1" s="21" t="s">
        <v>670</v>
      </c>
      <c r="AA1" s="13" t="s">
        <v>671</v>
      </c>
      <c r="AB1" s="14" t="s">
        <v>672</v>
      </c>
      <c r="AC1" s="14" t="s">
        <v>673</v>
      </c>
      <c r="AD1" s="14" t="s">
        <v>674</v>
      </c>
      <c r="AE1" s="13" t="s">
        <v>675</v>
      </c>
      <c r="AF1" s="13" t="s">
        <v>676</v>
      </c>
      <c r="AG1" s="13" t="s">
        <v>677</v>
      </c>
      <c r="AH1" s="13" t="s">
        <v>678</v>
      </c>
      <c r="AI1" s="13" t="s">
        <v>679</v>
      </c>
      <c r="AJ1" s="13" t="s">
        <v>680</v>
      </c>
      <c r="AK1" s="13" t="s">
        <v>681</v>
      </c>
      <c r="AL1" s="13" t="s">
        <v>682</v>
      </c>
      <c r="AM1" s="13" t="s">
        <v>683</v>
      </c>
      <c r="AN1" s="13" t="s">
        <v>8</v>
      </c>
      <c r="AO1" s="13" t="s">
        <v>684</v>
      </c>
      <c r="AP1" s="13" t="s">
        <v>10</v>
      </c>
    </row>
    <row r="2" spans="1:42" x14ac:dyDescent="0.2">
      <c r="A2" s="22">
        <v>101</v>
      </c>
      <c r="B2" s="4">
        <v>18</v>
      </c>
      <c r="C2" s="5">
        <v>1050</v>
      </c>
      <c r="D2" s="5" t="s">
        <v>526</v>
      </c>
      <c r="E2" s="5" t="s">
        <v>685</v>
      </c>
      <c r="F2" s="5">
        <v>1</v>
      </c>
      <c r="G2" s="5" t="s">
        <v>686</v>
      </c>
      <c r="H2" s="5">
        <v>0</v>
      </c>
      <c r="I2" s="5">
        <v>15</v>
      </c>
      <c r="J2" s="6">
        <v>35</v>
      </c>
      <c r="K2" s="7">
        <v>25</v>
      </c>
      <c r="L2" s="7">
        <v>50</v>
      </c>
      <c r="M2" s="8">
        <v>40</v>
      </c>
      <c r="N2" s="5">
        <v>30</v>
      </c>
      <c r="O2" s="5">
        <v>60</v>
      </c>
      <c r="P2" s="9">
        <f t="shared" ref="P2:P33" si="0">Q2-M2</f>
        <v>40</v>
      </c>
      <c r="Q2" s="10">
        <v>80</v>
      </c>
      <c r="R2" s="5">
        <v>70</v>
      </c>
      <c r="S2" s="5">
        <v>100</v>
      </c>
      <c r="T2" s="5">
        <v>110</v>
      </c>
      <c r="U2" s="5">
        <v>90</v>
      </c>
      <c r="V2" s="5">
        <v>130</v>
      </c>
      <c r="W2" s="11">
        <v>4.9000000000000004</v>
      </c>
      <c r="X2" s="7">
        <v>4.5</v>
      </c>
      <c r="Y2" s="7">
        <v>5.5</v>
      </c>
      <c r="Z2" s="12">
        <v>0.1</v>
      </c>
      <c r="AA2" s="4">
        <v>0.47699999999999998</v>
      </c>
      <c r="AB2" s="4">
        <v>110</v>
      </c>
      <c r="AC2" s="5">
        <v>1</v>
      </c>
      <c r="AD2" s="5" t="s">
        <v>687</v>
      </c>
      <c r="AE2" s="4">
        <f>VLOOKUP($AD2,STARING_REEKSEN!$A:$I,3,0)</f>
        <v>0</v>
      </c>
      <c r="AF2" s="4">
        <f>VLOOKUP($AD2,STARING_REEKSEN!$A:$I,4,0)</f>
        <v>0.72</v>
      </c>
      <c r="AG2" s="4">
        <f>VLOOKUP($AD2,STARING_REEKSEN!$A:$I,7,0)/100</f>
        <v>4.4600000000000001E-2</v>
      </c>
      <c r="AH2" s="4">
        <f t="shared" ref="AH2:AH65" si="1">(I2-H2)/100</f>
        <v>0.15</v>
      </c>
      <c r="AI2" s="4">
        <f t="shared" ref="AI2:AI65" si="2">AH2/AG2</f>
        <v>3.3632286995515694</v>
      </c>
      <c r="AJ2" s="4">
        <f t="shared" ref="AJ2:AJ65" si="3">(AF2-AE2)*AH2</f>
        <v>0.108</v>
      </c>
      <c r="AK2" s="4">
        <f t="shared" ref="AK2:AK65" si="4">J2*AH2</f>
        <v>5.25</v>
      </c>
      <c r="AL2" s="4">
        <f t="shared" ref="AL2:AL65" si="5">ROUND(SUMIF(A:A,A2,AH:AH)/SUMIF(A:A,A2,AI:AI),2)</f>
        <v>0.18</v>
      </c>
      <c r="AM2" s="4">
        <f t="shared" ref="AM2:AM65" si="6">ROUND(SUMIF(A:A,A2,AJ:AJ)/SUMIF(A:A,A2,AH:AH),2)</f>
        <v>0.87</v>
      </c>
      <c r="AN2">
        <f t="shared" ref="AN2:AN65" si="7">ROUND(SUMIF(A:A,A2,AK:AK)/SUMIF(A:A,A2,AH:AH),0)/100</f>
        <v>0.7</v>
      </c>
      <c r="AO2">
        <f t="shared" ref="AO2:AO65" si="8">IF(A2&lt;207,IF(NOT(A2=A1),IF(M2&gt;25,(I2-H2)/100,0),IF(AO1&gt;0,IF(M2&gt;25,(I2-H2)/100,0),0)),0)</f>
        <v>0.15</v>
      </c>
      <c r="AP2">
        <f t="shared" ref="AP2:AP65" si="9">SUMIF(A:A,A2,AO:AO)</f>
        <v>0.3</v>
      </c>
    </row>
    <row r="3" spans="1:42" x14ac:dyDescent="0.2">
      <c r="A3" s="22">
        <v>101</v>
      </c>
      <c r="B3" s="4">
        <v>18</v>
      </c>
      <c r="C3" s="5">
        <v>1050</v>
      </c>
      <c r="D3" s="5" t="s">
        <v>526</v>
      </c>
      <c r="E3" s="5" t="s">
        <v>685</v>
      </c>
      <c r="F3" s="5">
        <v>2</v>
      </c>
      <c r="G3" s="5" t="s">
        <v>688</v>
      </c>
      <c r="H3" s="5">
        <v>15</v>
      </c>
      <c r="I3" s="5">
        <v>30</v>
      </c>
      <c r="J3" s="6">
        <v>50</v>
      </c>
      <c r="K3" s="7">
        <v>30</v>
      </c>
      <c r="L3" s="7">
        <v>70</v>
      </c>
      <c r="M3" s="8">
        <v>60</v>
      </c>
      <c r="N3" s="5">
        <v>40</v>
      </c>
      <c r="O3" s="5">
        <v>70</v>
      </c>
      <c r="P3" s="9">
        <f t="shared" si="0"/>
        <v>35</v>
      </c>
      <c r="Q3" s="10">
        <v>95</v>
      </c>
      <c r="R3" s="5">
        <v>80</v>
      </c>
      <c r="S3" s="5">
        <v>100</v>
      </c>
      <c r="T3" s="5">
        <v>110</v>
      </c>
      <c r="U3" s="5">
        <v>90</v>
      </c>
      <c r="V3" s="5">
        <v>130</v>
      </c>
      <c r="W3" s="11">
        <v>5</v>
      </c>
      <c r="X3" s="7">
        <v>4.5</v>
      </c>
      <c r="Y3" s="7">
        <v>5.5</v>
      </c>
      <c r="Z3" s="12">
        <v>0.1</v>
      </c>
      <c r="AA3" s="4">
        <v>0.436</v>
      </c>
      <c r="AB3" s="4">
        <v>110</v>
      </c>
      <c r="AC3" s="5">
        <v>0</v>
      </c>
      <c r="AD3" s="5" t="s">
        <v>689</v>
      </c>
      <c r="AE3" s="4">
        <f>VLOOKUP($AD3,STARING_REEKSEN!$A:$I,3,0)</f>
        <v>0</v>
      </c>
      <c r="AF3" s="4">
        <f>VLOOKUP($AD3,STARING_REEKSEN!$A:$I,4,0)</f>
        <v>0.89</v>
      </c>
      <c r="AG3" s="4">
        <f>VLOOKUP($AD3,STARING_REEKSEN!$A:$I,7,0)/100</f>
        <v>0.30449999999999999</v>
      </c>
      <c r="AH3" s="4">
        <f t="shared" si="1"/>
        <v>0.15</v>
      </c>
      <c r="AI3" s="4">
        <f t="shared" si="2"/>
        <v>0.49261083743842365</v>
      </c>
      <c r="AJ3" s="4">
        <f t="shared" si="3"/>
        <v>0.13350000000000001</v>
      </c>
      <c r="AK3" s="4">
        <f t="shared" si="4"/>
        <v>7.5</v>
      </c>
      <c r="AL3" s="4">
        <f t="shared" si="5"/>
        <v>0.18</v>
      </c>
      <c r="AM3" s="4">
        <f t="shared" si="6"/>
        <v>0.87</v>
      </c>
      <c r="AN3">
        <f t="shared" si="7"/>
        <v>0.7</v>
      </c>
      <c r="AO3">
        <f t="shared" si="8"/>
        <v>0.15</v>
      </c>
      <c r="AP3">
        <f t="shared" si="9"/>
        <v>0.3</v>
      </c>
    </row>
    <row r="4" spans="1:42" x14ac:dyDescent="0.2">
      <c r="A4" s="22">
        <v>101</v>
      </c>
      <c r="B4" s="4">
        <v>18</v>
      </c>
      <c r="C4" s="5">
        <v>1050</v>
      </c>
      <c r="D4" s="5" t="s">
        <v>526</v>
      </c>
      <c r="E4" s="5" t="s">
        <v>685</v>
      </c>
      <c r="F4" s="5">
        <v>3</v>
      </c>
      <c r="G4" s="5" t="s">
        <v>690</v>
      </c>
      <c r="H4" s="5">
        <v>30</v>
      </c>
      <c r="I4" s="5">
        <v>50</v>
      </c>
      <c r="J4" s="6">
        <v>75</v>
      </c>
      <c r="K4" s="7">
        <v>40</v>
      </c>
      <c r="L4" s="7">
        <v>90</v>
      </c>
      <c r="M4" s="8">
        <v>18</v>
      </c>
      <c r="N4" s="5">
        <v>6</v>
      </c>
      <c r="O4" s="5">
        <v>30</v>
      </c>
      <c r="P4" s="9">
        <f t="shared" si="0"/>
        <v>57</v>
      </c>
      <c r="Q4" s="10">
        <v>75</v>
      </c>
      <c r="R4" s="5">
        <v>45</v>
      </c>
      <c r="S4" s="5">
        <v>85</v>
      </c>
      <c r="T4" s="5">
        <v>125</v>
      </c>
      <c r="U4" s="5">
        <v>110</v>
      </c>
      <c r="V4" s="5">
        <v>140</v>
      </c>
      <c r="W4" s="11">
        <v>5.0999999999999996</v>
      </c>
      <c r="X4" s="7">
        <v>4.7</v>
      </c>
      <c r="Y4" s="7">
        <v>5.5</v>
      </c>
      <c r="Z4" s="12">
        <v>0</v>
      </c>
      <c r="AA4" s="4">
        <v>0.23200000000000001</v>
      </c>
      <c r="AB4" s="4">
        <v>130</v>
      </c>
      <c r="AC4" s="5">
        <v>0</v>
      </c>
      <c r="AD4" s="5" t="s">
        <v>689</v>
      </c>
      <c r="AE4" s="4">
        <f>VLOOKUP($AD4,STARING_REEKSEN!$A:$I,3,0)</f>
        <v>0</v>
      </c>
      <c r="AF4" s="4">
        <f>VLOOKUP($AD4,STARING_REEKSEN!$A:$I,4,0)</f>
        <v>0.89</v>
      </c>
      <c r="AG4" s="4">
        <f>VLOOKUP($AD4,STARING_REEKSEN!$A:$I,7,0)/100</f>
        <v>0.30449999999999999</v>
      </c>
      <c r="AH4" s="4">
        <f t="shared" si="1"/>
        <v>0.2</v>
      </c>
      <c r="AI4" s="4">
        <f t="shared" si="2"/>
        <v>0.65681444991789828</v>
      </c>
      <c r="AJ4" s="4">
        <f t="shared" si="3"/>
        <v>0.17800000000000002</v>
      </c>
      <c r="AK4" s="4">
        <f t="shared" si="4"/>
        <v>15</v>
      </c>
      <c r="AL4" s="4">
        <f t="shared" si="5"/>
        <v>0.18</v>
      </c>
      <c r="AM4" s="4">
        <f t="shared" si="6"/>
        <v>0.87</v>
      </c>
      <c r="AN4">
        <f t="shared" si="7"/>
        <v>0.7</v>
      </c>
      <c r="AO4">
        <f t="shared" si="8"/>
        <v>0</v>
      </c>
      <c r="AP4">
        <f t="shared" si="9"/>
        <v>0.3</v>
      </c>
    </row>
    <row r="5" spans="1:42" x14ac:dyDescent="0.2">
      <c r="A5" s="22">
        <v>101</v>
      </c>
      <c r="B5" s="4">
        <v>18</v>
      </c>
      <c r="C5" s="5">
        <v>1050</v>
      </c>
      <c r="D5" s="5" t="s">
        <v>526</v>
      </c>
      <c r="E5" s="5" t="s">
        <v>685</v>
      </c>
      <c r="F5" s="5">
        <v>4</v>
      </c>
      <c r="G5" s="5" t="s">
        <v>691</v>
      </c>
      <c r="H5" s="5">
        <v>50</v>
      </c>
      <c r="I5" s="5">
        <v>120</v>
      </c>
      <c r="J5" s="6">
        <v>80</v>
      </c>
      <c r="K5" s="7">
        <v>40</v>
      </c>
      <c r="L5" s="7">
        <v>90</v>
      </c>
      <c r="M5" s="8">
        <v>18</v>
      </c>
      <c r="N5" s="5">
        <v>6</v>
      </c>
      <c r="O5" s="5">
        <v>30</v>
      </c>
      <c r="P5" s="9">
        <f t="shared" si="0"/>
        <v>57</v>
      </c>
      <c r="Q5" s="10">
        <v>75</v>
      </c>
      <c r="R5" s="5">
        <v>45</v>
      </c>
      <c r="S5" s="5">
        <v>85</v>
      </c>
      <c r="T5" s="5">
        <v>125</v>
      </c>
      <c r="U5" s="5">
        <v>110</v>
      </c>
      <c r="V5" s="5">
        <v>140</v>
      </c>
      <c r="W5" s="11">
        <v>5.0999999999999996</v>
      </c>
      <c r="X5" s="7">
        <v>4.7</v>
      </c>
      <c r="Y5" s="7">
        <v>5.5</v>
      </c>
      <c r="Z5" s="12">
        <v>0</v>
      </c>
      <c r="AA5" s="4">
        <v>0.22600000000000001</v>
      </c>
      <c r="AB5" s="4">
        <v>130</v>
      </c>
      <c r="AC5" s="5">
        <v>0</v>
      </c>
      <c r="AD5" s="5" t="s">
        <v>689</v>
      </c>
      <c r="AE5" s="4">
        <f>VLOOKUP($AD5,STARING_REEKSEN!$A:$I,3,0)</f>
        <v>0</v>
      </c>
      <c r="AF5" s="4">
        <f>VLOOKUP($AD5,STARING_REEKSEN!$A:$I,4,0)</f>
        <v>0.89</v>
      </c>
      <c r="AG5" s="4">
        <f>VLOOKUP($AD5,STARING_REEKSEN!$A:$I,7,0)/100</f>
        <v>0.30449999999999999</v>
      </c>
      <c r="AH5" s="4">
        <f t="shared" si="1"/>
        <v>0.7</v>
      </c>
      <c r="AI5" s="4">
        <f t="shared" si="2"/>
        <v>2.2988505747126435</v>
      </c>
      <c r="AJ5" s="4">
        <f t="shared" si="3"/>
        <v>0.623</v>
      </c>
      <c r="AK5" s="4">
        <f t="shared" si="4"/>
        <v>56</v>
      </c>
      <c r="AL5" s="4">
        <f t="shared" si="5"/>
        <v>0.18</v>
      </c>
      <c r="AM5" s="4">
        <f t="shared" si="6"/>
        <v>0.87</v>
      </c>
      <c r="AN5">
        <f t="shared" si="7"/>
        <v>0.7</v>
      </c>
      <c r="AO5">
        <f t="shared" si="8"/>
        <v>0</v>
      </c>
      <c r="AP5">
        <f t="shared" si="9"/>
        <v>0.3</v>
      </c>
    </row>
    <row r="6" spans="1:42" x14ac:dyDescent="0.2">
      <c r="A6" s="22">
        <v>102</v>
      </c>
      <c r="B6" s="4">
        <v>53</v>
      </c>
      <c r="C6" s="5">
        <v>1070</v>
      </c>
      <c r="D6" s="5" t="s">
        <v>536</v>
      </c>
      <c r="E6" s="5" t="s">
        <v>685</v>
      </c>
      <c r="F6" s="5">
        <v>1</v>
      </c>
      <c r="G6" s="5" t="s">
        <v>686</v>
      </c>
      <c r="H6" s="5">
        <v>0</v>
      </c>
      <c r="I6" s="5">
        <v>20</v>
      </c>
      <c r="J6" s="6">
        <v>35</v>
      </c>
      <c r="K6" s="7">
        <v>25</v>
      </c>
      <c r="L6" s="7">
        <v>50</v>
      </c>
      <c r="M6" s="8">
        <v>25</v>
      </c>
      <c r="N6" s="5">
        <v>15</v>
      </c>
      <c r="O6" s="5">
        <v>50</v>
      </c>
      <c r="P6" s="9">
        <f t="shared" si="0"/>
        <v>45</v>
      </c>
      <c r="Q6" s="10">
        <v>70</v>
      </c>
      <c r="R6" s="5">
        <v>50</v>
      </c>
      <c r="S6" s="5">
        <v>90</v>
      </c>
      <c r="T6" s="5">
        <v>150</v>
      </c>
      <c r="U6" s="5">
        <v>130</v>
      </c>
      <c r="V6" s="5">
        <v>180</v>
      </c>
      <c r="W6" s="11">
        <v>5</v>
      </c>
      <c r="X6" s="7">
        <v>4.5</v>
      </c>
      <c r="Y6" s="7">
        <v>5.5</v>
      </c>
      <c r="Z6" s="12">
        <v>0</v>
      </c>
      <c r="AA6" s="4">
        <v>0.47699999999999998</v>
      </c>
      <c r="AB6" s="4">
        <v>110</v>
      </c>
      <c r="AC6" s="5">
        <v>1</v>
      </c>
      <c r="AD6" s="5" t="s">
        <v>687</v>
      </c>
      <c r="AE6" s="4">
        <f>VLOOKUP($AD6,STARING_REEKSEN!$A:$I,3,0)</f>
        <v>0</v>
      </c>
      <c r="AF6" s="4">
        <f>VLOOKUP($AD6,STARING_REEKSEN!$A:$I,4,0)</f>
        <v>0.72</v>
      </c>
      <c r="AG6" s="4">
        <f>VLOOKUP($AD6,STARING_REEKSEN!$A:$I,7,0)/100</f>
        <v>4.4600000000000001E-2</v>
      </c>
      <c r="AH6" s="4">
        <f t="shared" si="1"/>
        <v>0.2</v>
      </c>
      <c r="AI6" s="4">
        <f t="shared" si="2"/>
        <v>4.4843049327354265</v>
      </c>
      <c r="AJ6" s="4">
        <f t="shared" si="3"/>
        <v>0.14399999999999999</v>
      </c>
      <c r="AK6" s="4">
        <f t="shared" si="4"/>
        <v>7</v>
      </c>
      <c r="AL6" s="4">
        <f t="shared" si="5"/>
        <v>0.16</v>
      </c>
      <c r="AM6" s="4">
        <f t="shared" si="6"/>
        <v>0.72</v>
      </c>
      <c r="AN6">
        <f t="shared" si="7"/>
        <v>0.46</v>
      </c>
      <c r="AO6">
        <f t="shared" si="8"/>
        <v>0</v>
      </c>
      <c r="AP6">
        <f t="shared" si="9"/>
        <v>0</v>
      </c>
    </row>
    <row r="7" spans="1:42" x14ac:dyDescent="0.2">
      <c r="A7" s="22">
        <v>102</v>
      </c>
      <c r="B7" s="4">
        <v>53</v>
      </c>
      <c r="C7" s="5">
        <v>1070</v>
      </c>
      <c r="D7" s="5" t="s">
        <v>536</v>
      </c>
      <c r="E7" s="5" t="s">
        <v>685</v>
      </c>
      <c r="F7" s="5">
        <v>2</v>
      </c>
      <c r="G7" s="5" t="s">
        <v>690</v>
      </c>
      <c r="H7" s="5">
        <v>20</v>
      </c>
      <c r="I7" s="5">
        <v>40</v>
      </c>
      <c r="J7" s="6">
        <v>70</v>
      </c>
      <c r="K7" s="7">
        <v>30</v>
      </c>
      <c r="L7" s="7">
        <v>80</v>
      </c>
      <c r="M7" s="8">
        <v>18</v>
      </c>
      <c r="N7" s="5">
        <v>6</v>
      </c>
      <c r="O7" s="5">
        <v>30</v>
      </c>
      <c r="P7" s="9">
        <f t="shared" si="0"/>
        <v>57</v>
      </c>
      <c r="Q7" s="10">
        <v>75</v>
      </c>
      <c r="R7" s="5">
        <v>45</v>
      </c>
      <c r="S7" s="5">
        <v>85</v>
      </c>
      <c r="T7" s="5">
        <v>125</v>
      </c>
      <c r="U7" s="5">
        <v>110</v>
      </c>
      <c r="V7" s="5">
        <v>140</v>
      </c>
      <c r="W7" s="11">
        <v>5.0999999999999996</v>
      </c>
      <c r="X7" s="7">
        <v>4.7</v>
      </c>
      <c r="Y7" s="7">
        <v>5.5</v>
      </c>
      <c r="Z7" s="12">
        <v>0</v>
      </c>
      <c r="AA7" s="4">
        <v>0.23799999999999999</v>
      </c>
      <c r="AB7" s="4">
        <v>110</v>
      </c>
      <c r="AC7" s="5">
        <v>0</v>
      </c>
      <c r="AD7" s="5" t="s">
        <v>689</v>
      </c>
      <c r="AE7" s="4">
        <f>VLOOKUP($AD7,STARING_REEKSEN!$A:$I,3,0)</f>
        <v>0</v>
      </c>
      <c r="AF7" s="4">
        <f>VLOOKUP($AD7,STARING_REEKSEN!$A:$I,4,0)</f>
        <v>0.89</v>
      </c>
      <c r="AG7" s="4">
        <f>VLOOKUP($AD7,STARING_REEKSEN!$A:$I,7,0)/100</f>
        <v>0.30449999999999999</v>
      </c>
      <c r="AH7" s="4">
        <f t="shared" si="1"/>
        <v>0.2</v>
      </c>
      <c r="AI7" s="4">
        <f t="shared" si="2"/>
        <v>0.65681444991789828</v>
      </c>
      <c r="AJ7" s="4">
        <f t="shared" si="3"/>
        <v>0.17800000000000002</v>
      </c>
      <c r="AK7" s="4">
        <f t="shared" si="4"/>
        <v>14</v>
      </c>
      <c r="AL7" s="4">
        <f t="shared" si="5"/>
        <v>0.16</v>
      </c>
      <c r="AM7" s="4">
        <f t="shared" si="6"/>
        <v>0.72</v>
      </c>
      <c r="AN7">
        <f t="shared" si="7"/>
        <v>0.46</v>
      </c>
      <c r="AO7">
        <f t="shared" si="8"/>
        <v>0</v>
      </c>
      <c r="AP7">
        <f t="shared" si="9"/>
        <v>0</v>
      </c>
    </row>
    <row r="8" spans="1:42" x14ac:dyDescent="0.2">
      <c r="A8" s="22">
        <v>102</v>
      </c>
      <c r="B8" s="4">
        <v>53</v>
      </c>
      <c r="C8" s="5">
        <v>1070</v>
      </c>
      <c r="D8" s="5" t="s">
        <v>536</v>
      </c>
      <c r="E8" s="5" t="s">
        <v>685</v>
      </c>
      <c r="F8" s="5">
        <v>3</v>
      </c>
      <c r="G8" s="5" t="s">
        <v>691</v>
      </c>
      <c r="H8" s="5">
        <v>40</v>
      </c>
      <c r="I8" s="5">
        <v>80</v>
      </c>
      <c r="J8" s="6">
        <v>75</v>
      </c>
      <c r="K8" s="7">
        <v>40</v>
      </c>
      <c r="L8" s="7">
        <v>90</v>
      </c>
      <c r="M8" s="8">
        <v>18</v>
      </c>
      <c r="N8" s="5">
        <v>6</v>
      </c>
      <c r="O8" s="5">
        <v>30</v>
      </c>
      <c r="P8" s="9">
        <f t="shared" si="0"/>
        <v>57</v>
      </c>
      <c r="Q8" s="10">
        <v>75</v>
      </c>
      <c r="R8" s="5">
        <v>45</v>
      </c>
      <c r="S8" s="5">
        <v>85</v>
      </c>
      <c r="T8" s="5">
        <v>125</v>
      </c>
      <c r="U8" s="5">
        <v>110</v>
      </c>
      <c r="V8" s="5">
        <v>140</v>
      </c>
      <c r="W8" s="11">
        <v>5.0999999999999996</v>
      </c>
      <c r="X8" s="7">
        <v>4.7</v>
      </c>
      <c r="Y8" s="7">
        <v>5.5</v>
      </c>
      <c r="Z8" s="12">
        <v>0</v>
      </c>
      <c r="AA8" s="4">
        <v>0.23200000000000001</v>
      </c>
      <c r="AB8" s="4">
        <v>130</v>
      </c>
      <c r="AC8" s="5">
        <v>0</v>
      </c>
      <c r="AD8" s="5" t="s">
        <v>689</v>
      </c>
      <c r="AE8" s="4">
        <f>VLOOKUP($AD8,STARING_REEKSEN!$A:$I,3,0)</f>
        <v>0</v>
      </c>
      <c r="AF8" s="4">
        <f>VLOOKUP($AD8,STARING_REEKSEN!$A:$I,4,0)</f>
        <v>0.89</v>
      </c>
      <c r="AG8" s="4">
        <f>VLOOKUP($AD8,STARING_REEKSEN!$A:$I,7,0)/100</f>
        <v>0.30449999999999999</v>
      </c>
      <c r="AH8" s="4">
        <f t="shared" si="1"/>
        <v>0.4</v>
      </c>
      <c r="AI8" s="4">
        <f t="shared" si="2"/>
        <v>1.3136288998357966</v>
      </c>
      <c r="AJ8" s="4">
        <f t="shared" si="3"/>
        <v>0.35600000000000004</v>
      </c>
      <c r="AK8" s="4">
        <f t="shared" si="4"/>
        <v>30</v>
      </c>
      <c r="AL8" s="4">
        <f t="shared" si="5"/>
        <v>0.16</v>
      </c>
      <c r="AM8" s="4">
        <f t="shared" si="6"/>
        <v>0.72</v>
      </c>
      <c r="AN8">
        <f t="shared" si="7"/>
        <v>0.46</v>
      </c>
      <c r="AO8">
        <f t="shared" si="8"/>
        <v>0</v>
      </c>
      <c r="AP8">
        <f t="shared" si="9"/>
        <v>0</v>
      </c>
    </row>
    <row r="9" spans="1:42" x14ac:dyDescent="0.2">
      <c r="A9" s="22">
        <v>102</v>
      </c>
      <c r="B9" s="4">
        <v>53</v>
      </c>
      <c r="C9" s="5">
        <v>1070</v>
      </c>
      <c r="D9" s="5" t="s">
        <v>536</v>
      </c>
      <c r="E9" s="5" t="s">
        <v>685</v>
      </c>
      <c r="F9" s="5">
        <v>4</v>
      </c>
      <c r="G9" s="5" t="s">
        <v>692</v>
      </c>
      <c r="H9" s="5">
        <v>80</v>
      </c>
      <c r="I9" s="5">
        <v>100</v>
      </c>
      <c r="J9" s="6">
        <v>20</v>
      </c>
      <c r="K9" s="7">
        <v>10</v>
      </c>
      <c r="L9" s="7">
        <v>50</v>
      </c>
      <c r="M9" s="8">
        <v>8</v>
      </c>
      <c r="N9" s="5">
        <v>4</v>
      </c>
      <c r="O9" s="5">
        <v>12</v>
      </c>
      <c r="P9" s="9">
        <f t="shared" si="0"/>
        <v>27</v>
      </c>
      <c r="Q9" s="10">
        <v>35</v>
      </c>
      <c r="R9" s="5">
        <v>15</v>
      </c>
      <c r="S9" s="5">
        <v>50</v>
      </c>
      <c r="T9" s="5">
        <v>140</v>
      </c>
      <c r="U9" s="5">
        <v>130</v>
      </c>
      <c r="V9" s="5">
        <v>160</v>
      </c>
      <c r="W9" s="11">
        <v>5.0999999999999996</v>
      </c>
      <c r="X9" s="7">
        <v>4.7</v>
      </c>
      <c r="Y9" s="7">
        <v>5.5</v>
      </c>
      <c r="Z9" s="12">
        <v>0</v>
      </c>
      <c r="AA9" s="4">
        <v>0.252</v>
      </c>
      <c r="AB9" s="4">
        <v>410</v>
      </c>
      <c r="AC9" s="5">
        <v>0</v>
      </c>
      <c r="AD9" s="5" t="s">
        <v>693</v>
      </c>
      <c r="AE9" s="4">
        <f>VLOOKUP($AD9,STARING_REEKSEN!$A:$I,3,0)</f>
        <v>0.01</v>
      </c>
      <c r="AF9" s="4">
        <f>VLOOKUP($AD9,STARING_REEKSEN!$A:$I,4,0)</f>
        <v>0.56999999999999995</v>
      </c>
      <c r="AG9" s="4">
        <f>VLOOKUP($AD9,STARING_REEKSEN!$A:$I,7,0)/100</f>
        <v>0.34450000000000003</v>
      </c>
      <c r="AH9" s="4">
        <f t="shared" si="1"/>
        <v>0.2</v>
      </c>
      <c r="AI9" s="4">
        <f t="shared" si="2"/>
        <v>0.58055152394775034</v>
      </c>
      <c r="AJ9" s="4">
        <f t="shared" si="3"/>
        <v>0.11199999999999999</v>
      </c>
      <c r="AK9" s="4">
        <f t="shared" si="4"/>
        <v>4</v>
      </c>
      <c r="AL9" s="4">
        <f t="shared" si="5"/>
        <v>0.16</v>
      </c>
      <c r="AM9" s="4">
        <f t="shared" si="6"/>
        <v>0.72</v>
      </c>
      <c r="AN9">
        <f t="shared" si="7"/>
        <v>0.46</v>
      </c>
      <c r="AO9">
        <f t="shared" si="8"/>
        <v>0</v>
      </c>
      <c r="AP9">
        <f t="shared" si="9"/>
        <v>0</v>
      </c>
    </row>
    <row r="10" spans="1:42" x14ac:dyDescent="0.2">
      <c r="A10" s="22">
        <v>102</v>
      </c>
      <c r="B10" s="4">
        <v>53</v>
      </c>
      <c r="C10" s="5">
        <v>1070</v>
      </c>
      <c r="D10" s="5" t="s">
        <v>536</v>
      </c>
      <c r="E10" s="5" t="s">
        <v>685</v>
      </c>
      <c r="F10" s="5">
        <v>5</v>
      </c>
      <c r="G10" s="5" t="s">
        <v>694</v>
      </c>
      <c r="H10" s="5">
        <v>100</v>
      </c>
      <c r="I10" s="5">
        <v>120</v>
      </c>
      <c r="J10" s="6">
        <v>2</v>
      </c>
      <c r="K10" s="7">
        <v>0.5</v>
      </c>
      <c r="L10" s="7">
        <v>5</v>
      </c>
      <c r="M10" s="8">
        <v>4</v>
      </c>
      <c r="N10" s="5">
        <v>2</v>
      </c>
      <c r="O10" s="5">
        <v>8</v>
      </c>
      <c r="P10" s="9">
        <f t="shared" si="0"/>
        <v>12</v>
      </c>
      <c r="Q10" s="10">
        <v>16</v>
      </c>
      <c r="R10" s="5">
        <v>10</v>
      </c>
      <c r="S10" s="5">
        <v>25</v>
      </c>
      <c r="T10" s="5">
        <v>160</v>
      </c>
      <c r="U10" s="5">
        <v>140</v>
      </c>
      <c r="V10" s="5">
        <v>180</v>
      </c>
      <c r="W10" s="11">
        <v>5.2</v>
      </c>
      <c r="X10" s="7">
        <v>4.7</v>
      </c>
      <c r="Y10" s="7">
        <v>5.5</v>
      </c>
      <c r="Z10" s="12">
        <v>0</v>
      </c>
      <c r="AA10" s="4">
        <v>1.5369999999999999</v>
      </c>
      <c r="AB10" s="4">
        <v>410</v>
      </c>
      <c r="AC10" s="5">
        <v>0</v>
      </c>
      <c r="AD10" s="5" t="s">
        <v>695</v>
      </c>
      <c r="AE10" s="4">
        <f>VLOOKUP($AD10,STARING_REEKSEN!$A:$I,3,0)</f>
        <v>0</v>
      </c>
      <c r="AF10" s="4">
        <f>VLOOKUP($AD10,STARING_REEKSEN!$A:$I,4,0)</f>
        <v>0.38</v>
      </c>
      <c r="AG10" s="4">
        <f>VLOOKUP($AD10,STARING_REEKSEN!$A:$I,7,0)/100</f>
        <v>0.63900000000000001</v>
      </c>
      <c r="AH10" s="4">
        <f t="shared" si="1"/>
        <v>0.2</v>
      </c>
      <c r="AI10" s="4">
        <f t="shared" si="2"/>
        <v>0.3129890453834116</v>
      </c>
      <c r="AJ10" s="4">
        <f t="shared" si="3"/>
        <v>7.6000000000000012E-2</v>
      </c>
      <c r="AK10" s="4">
        <f t="shared" si="4"/>
        <v>0.4</v>
      </c>
      <c r="AL10" s="4">
        <f t="shared" si="5"/>
        <v>0.16</v>
      </c>
      <c r="AM10" s="4">
        <f t="shared" si="6"/>
        <v>0.72</v>
      </c>
      <c r="AN10">
        <f t="shared" si="7"/>
        <v>0.46</v>
      </c>
      <c r="AO10">
        <f t="shared" si="8"/>
        <v>0</v>
      </c>
      <c r="AP10">
        <f t="shared" si="9"/>
        <v>0</v>
      </c>
    </row>
    <row r="11" spans="1:42" x14ac:dyDescent="0.2">
      <c r="A11" s="22">
        <v>103</v>
      </c>
      <c r="B11" s="4">
        <v>52</v>
      </c>
      <c r="C11" s="5">
        <v>1100</v>
      </c>
      <c r="D11" s="5" t="s">
        <v>520</v>
      </c>
      <c r="E11" s="5" t="s">
        <v>685</v>
      </c>
      <c r="F11" s="5">
        <v>1</v>
      </c>
      <c r="G11" s="5" t="s">
        <v>696</v>
      </c>
      <c r="H11" s="5">
        <v>0</v>
      </c>
      <c r="I11" s="5">
        <v>20</v>
      </c>
      <c r="J11" s="6">
        <v>35</v>
      </c>
      <c r="K11" s="7">
        <v>25</v>
      </c>
      <c r="L11" s="7">
        <v>50</v>
      </c>
      <c r="M11" s="8">
        <v>6</v>
      </c>
      <c r="N11" s="5">
        <v>4</v>
      </c>
      <c r="O11" s="5">
        <v>10</v>
      </c>
      <c r="P11" s="9">
        <f t="shared" si="0"/>
        <v>14</v>
      </c>
      <c r="Q11" s="10">
        <v>20</v>
      </c>
      <c r="R11" s="5">
        <v>10</v>
      </c>
      <c r="S11" s="5">
        <v>30</v>
      </c>
      <c r="T11" s="5">
        <v>150</v>
      </c>
      <c r="U11" s="5">
        <v>130</v>
      </c>
      <c r="V11" s="5">
        <v>180</v>
      </c>
      <c r="W11" s="11">
        <v>4.9000000000000004</v>
      </c>
      <c r="X11" s="7">
        <v>4.5</v>
      </c>
      <c r="Y11" s="7">
        <v>5.5</v>
      </c>
      <c r="Z11" s="12">
        <v>0</v>
      </c>
      <c r="AA11" s="4">
        <v>0.56000000000000005</v>
      </c>
      <c r="AB11" s="4">
        <v>110</v>
      </c>
      <c r="AC11" s="5">
        <v>1</v>
      </c>
      <c r="AD11" s="5" t="s">
        <v>697</v>
      </c>
      <c r="AE11" s="4">
        <f>VLOOKUP($AD11,STARING_REEKSEN!$A:$I,3,0)</f>
        <v>0</v>
      </c>
      <c r="AF11" s="4">
        <f>VLOOKUP($AD11,STARING_REEKSEN!$A:$I,4,0)</f>
        <v>0.73</v>
      </c>
      <c r="AG11" s="4">
        <f>VLOOKUP($AD11,STARING_REEKSEN!$A:$I,7,0)/100</f>
        <v>0.13439999999999999</v>
      </c>
      <c r="AH11" s="4">
        <f t="shared" si="1"/>
        <v>0.2</v>
      </c>
      <c r="AI11" s="4">
        <f t="shared" si="2"/>
        <v>1.4880952380952384</v>
      </c>
      <c r="AJ11" s="4">
        <f t="shared" si="3"/>
        <v>0.14599999999999999</v>
      </c>
      <c r="AK11" s="4">
        <f t="shared" si="4"/>
        <v>7</v>
      </c>
      <c r="AL11" s="4">
        <f t="shared" si="5"/>
        <v>0.31</v>
      </c>
      <c r="AM11" s="4">
        <f t="shared" si="6"/>
        <v>0.65</v>
      </c>
      <c r="AN11">
        <f t="shared" si="7"/>
        <v>0.38</v>
      </c>
      <c r="AO11">
        <f t="shared" si="8"/>
        <v>0</v>
      </c>
      <c r="AP11">
        <f t="shared" si="9"/>
        <v>0</v>
      </c>
    </row>
    <row r="12" spans="1:42" x14ac:dyDescent="0.2">
      <c r="A12" s="22">
        <v>103</v>
      </c>
      <c r="B12" s="4">
        <v>52</v>
      </c>
      <c r="C12" s="5">
        <v>1100</v>
      </c>
      <c r="D12" s="5" t="s">
        <v>520</v>
      </c>
      <c r="E12" s="5" t="s">
        <v>685</v>
      </c>
      <c r="F12" s="5">
        <v>2</v>
      </c>
      <c r="G12" s="5" t="s">
        <v>690</v>
      </c>
      <c r="H12" s="5">
        <v>20</v>
      </c>
      <c r="I12" s="5">
        <v>50</v>
      </c>
      <c r="J12" s="6">
        <v>75</v>
      </c>
      <c r="K12" s="7">
        <v>40</v>
      </c>
      <c r="L12" s="7">
        <v>85</v>
      </c>
      <c r="M12" s="8">
        <v>18</v>
      </c>
      <c r="N12" s="5">
        <v>6</v>
      </c>
      <c r="O12" s="5">
        <v>30</v>
      </c>
      <c r="P12" s="9">
        <f t="shared" si="0"/>
        <v>57</v>
      </c>
      <c r="Q12" s="10">
        <v>75</v>
      </c>
      <c r="R12" s="5">
        <v>45</v>
      </c>
      <c r="S12" s="5">
        <v>85</v>
      </c>
      <c r="T12" s="5">
        <v>125</v>
      </c>
      <c r="U12" s="5">
        <v>110</v>
      </c>
      <c r="V12" s="5">
        <v>140</v>
      </c>
      <c r="W12" s="11">
        <v>5.0999999999999996</v>
      </c>
      <c r="X12" s="7">
        <v>4.7</v>
      </c>
      <c r="Y12" s="7">
        <v>5.5</v>
      </c>
      <c r="Z12" s="12">
        <v>0</v>
      </c>
      <c r="AA12" s="4">
        <v>0.23200000000000001</v>
      </c>
      <c r="AB12" s="4">
        <v>130</v>
      </c>
      <c r="AC12" s="5">
        <v>0</v>
      </c>
      <c r="AD12" s="5" t="s">
        <v>689</v>
      </c>
      <c r="AE12" s="4">
        <f>VLOOKUP($AD12,STARING_REEKSEN!$A:$I,3,0)</f>
        <v>0</v>
      </c>
      <c r="AF12" s="4">
        <f>VLOOKUP($AD12,STARING_REEKSEN!$A:$I,4,0)</f>
        <v>0.89</v>
      </c>
      <c r="AG12" s="4">
        <f>VLOOKUP($AD12,STARING_REEKSEN!$A:$I,7,0)/100</f>
        <v>0.30449999999999999</v>
      </c>
      <c r="AH12" s="4">
        <f t="shared" si="1"/>
        <v>0.3</v>
      </c>
      <c r="AI12" s="4">
        <f t="shared" si="2"/>
        <v>0.98522167487684731</v>
      </c>
      <c r="AJ12" s="4">
        <f t="shared" si="3"/>
        <v>0.26700000000000002</v>
      </c>
      <c r="AK12" s="4">
        <f t="shared" si="4"/>
        <v>22.5</v>
      </c>
      <c r="AL12" s="4">
        <f t="shared" si="5"/>
        <v>0.31</v>
      </c>
      <c r="AM12" s="4">
        <f t="shared" si="6"/>
        <v>0.65</v>
      </c>
      <c r="AN12">
        <f t="shared" si="7"/>
        <v>0.38</v>
      </c>
      <c r="AO12">
        <f t="shared" si="8"/>
        <v>0</v>
      </c>
      <c r="AP12">
        <f t="shared" si="9"/>
        <v>0</v>
      </c>
    </row>
    <row r="13" spans="1:42" x14ac:dyDescent="0.2">
      <c r="A13" s="22">
        <v>103</v>
      </c>
      <c r="B13" s="4">
        <v>52</v>
      </c>
      <c r="C13" s="5">
        <v>1100</v>
      </c>
      <c r="D13" s="5" t="s">
        <v>520</v>
      </c>
      <c r="E13" s="5" t="s">
        <v>685</v>
      </c>
      <c r="F13" s="5">
        <v>3</v>
      </c>
      <c r="G13" s="5" t="s">
        <v>691</v>
      </c>
      <c r="H13" s="5">
        <v>50</v>
      </c>
      <c r="I13" s="5">
        <v>70</v>
      </c>
      <c r="J13" s="6">
        <v>80</v>
      </c>
      <c r="K13" s="7">
        <v>40</v>
      </c>
      <c r="L13" s="7">
        <v>85</v>
      </c>
      <c r="M13" s="8">
        <v>18</v>
      </c>
      <c r="N13" s="5">
        <v>6</v>
      </c>
      <c r="O13" s="5">
        <v>30</v>
      </c>
      <c r="P13" s="9">
        <f t="shared" si="0"/>
        <v>57</v>
      </c>
      <c r="Q13" s="10">
        <v>75</v>
      </c>
      <c r="R13" s="5">
        <v>45</v>
      </c>
      <c r="S13" s="5">
        <v>85</v>
      </c>
      <c r="T13" s="5">
        <v>125</v>
      </c>
      <c r="U13" s="5">
        <v>110</v>
      </c>
      <c r="V13" s="5">
        <v>140</v>
      </c>
      <c r="W13" s="11">
        <v>5.0999999999999996</v>
      </c>
      <c r="X13" s="7">
        <v>4.7</v>
      </c>
      <c r="Y13" s="7">
        <v>5.5</v>
      </c>
      <c r="Z13" s="12">
        <v>0</v>
      </c>
      <c r="AA13" s="4">
        <v>0.22600000000000001</v>
      </c>
      <c r="AB13" s="4">
        <v>130</v>
      </c>
      <c r="AC13" s="5">
        <v>0</v>
      </c>
      <c r="AD13" s="5" t="s">
        <v>689</v>
      </c>
      <c r="AE13" s="4">
        <f>VLOOKUP($AD13,STARING_REEKSEN!$A:$I,3,0)</f>
        <v>0</v>
      </c>
      <c r="AF13" s="4">
        <f>VLOOKUP($AD13,STARING_REEKSEN!$A:$I,4,0)</f>
        <v>0.89</v>
      </c>
      <c r="AG13" s="4">
        <f>VLOOKUP($AD13,STARING_REEKSEN!$A:$I,7,0)/100</f>
        <v>0.30449999999999999</v>
      </c>
      <c r="AH13" s="4">
        <f t="shared" si="1"/>
        <v>0.2</v>
      </c>
      <c r="AI13" s="4">
        <f t="shared" si="2"/>
        <v>0.65681444991789828</v>
      </c>
      <c r="AJ13" s="4">
        <f t="shared" si="3"/>
        <v>0.17800000000000002</v>
      </c>
      <c r="AK13" s="4">
        <f t="shared" si="4"/>
        <v>16</v>
      </c>
      <c r="AL13" s="4">
        <f t="shared" si="5"/>
        <v>0.31</v>
      </c>
      <c r="AM13" s="4">
        <f t="shared" si="6"/>
        <v>0.65</v>
      </c>
      <c r="AN13">
        <f t="shared" si="7"/>
        <v>0.38</v>
      </c>
      <c r="AO13">
        <f t="shared" si="8"/>
        <v>0</v>
      </c>
      <c r="AP13">
        <f t="shared" si="9"/>
        <v>0</v>
      </c>
    </row>
    <row r="14" spans="1:42" x14ac:dyDescent="0.2">
      <c r="A14" s="22">
        <v>103</v>
      </c>
      <c r="B14" s="4">
        <v>52</v>
      </c>
      <c r="C14" s="5">
        <v>1100</v>
      </c>
      <c r="D14" s="5" t="s">
        <v>520</v>
      </c>
      <c r="E14" s="5" t="s">
        <v>685</v>
      </c>
      <c r="F14" s="5">
        <v>4</v>
      </c>
      <c r="G14" s="5" t="s">
        <v>698</v>
      </c>
      <c r="H14" s="5">
        <v>70</v>
      </c>
      <c r="I14" s="5">
        <v>120</v>
      </c>
      <c r="J14" s="6">
        <v>0.5</v>
      </c>
      <c r="K14" s="7">
        <v>0.2</v>
      </c>
      <c r="L14" s="7">
        <v>7</v>
      </c>
      <c r="M14" s="8">
        <v>3</v>
      </c>
      <c r="N14" s="5">
        <v>2</v>
      </c>
      <c r="O14" s="5">
        <v>8</v>
      </c>
      <c r="P14" s="9">
        <f t="shared" si="0"/>
        <v>9</v>
      </c>
      <c r="Q14" s="10">
        <v>12</v>
      </c>
      <c r="R14" s="5">
        <v>8</v>
      </c>
      <c r="S14" s="5">
        <v>30</v>
      </c>
      <c r="T14" s="5">
        <v>160</v>
      </c>
      <c r="U14" s="5">
        <v>140</v>
      </c>
      <c r="V14" s="5">
        <v>180</v>
      </c>
      <c r="W14" s="11">
        <v>5.0999999999999996</v>
      </c>
      <c r="X14" s="7">
        <v>4.7</v>
      </c>
      <c r="Y14" s="7">
        <v>5.5</v>
      </c>
      <c r="Z14" s="12">
        <v>0</v>
      </c>
      <c r="AA14" s="4">
        <v>1.655</v>
      </c>
      <c r="AB14" s="4">
        <v>410</v>
      </c>
      <c r="AC14" s="5">
        <v>0</v>
      </c>
      <c r="AD14" s="5" t="s">
        <v>695</v>
      </c>
      <c r="AE14" s="4">
        <f>VLOOKUP($AD14,STARING_REEKSEN!$A:$I,3,0)</f>
        <v>0</v>
      </c>
      <c r="AF14" s="4">
        <f>VLOOKUP($AD14,STARING_REEKSEN!$A:$I,4,0)</f>
        <v>0.38</v>
      </c>
      <c r="AG14" s="4">
        <f>VLOOKUP($AD14,STARING_REEKSEN!$A:$I,7,0)/100</f>
        <v>0.63900000000000001</v>
      </c>
      <c r="AH14" s="4">
        <f t="shared" si="1"/>
        <v>0.5</v>
      </c>
      <c r="AI14" s="4">
        <f t="shared" si="2"/>
        <v>0.78247261345852892</v>
      </c>
      <c r="AJ14" s="4">
        <f t="shared" si="3"/>
        <v>0.19</v>
      </c>
      <c r="AK14" s="4">
        <f t="shared" si="4"/>
        <v>0.25</v>
      </c>
      <c r="AL14" s="4">
        <f t="shared" si="5"/>
        <v>0.31</v>
      </c>
      <c r="AM14" s="4">
        <f t="shared" si="6"/>
        <v>0.65</v>
      </c>
      <c r="AN14">
        <f t="shared" si="7"/>
        <v>0.38</v>
      </c>
      <c r="AO14">
        <f t="shared" si="8"/>
        <v>0</v>
      </c>
      <c r="AP14">
        <f t="shared" si="9"/>
        <v>0</v>
      </c>
    </row>
    <row r="15" spans="1:42" x14ac:dyDescent="0.2">
      <c r="A15" s="22">
        <v>104</v>
      </c>
      <c r="B15" s="4">
        <v>100</v>
      </c>
      <c r="C15" s="5">
        <v>1111</v>
      </c>
      <c r="D15" s="5" t="s">
        <v>699</v>
      </c>
      <c r="E15" s="5" t="s">
        <v>685</v>
      </c>
      <c r="F15" s="5">
        <v>1</v>
      </c>
      <c r="G15" s="5" t="s">
        <v>696</v>
      </c>
      <c r="H15" s="5">
        <v>0</v>
      </c>
      <c r="I15" s="5">
        <v>20</v>
      </c>
      <c r="J15" s="6">
        <v>35</v>
      </c>
      <c r="K15" s="7">
        <v>25</v>
      </c>
      <c r="L15" s="7">
        <v>50</v>
      </c>
      <c r="M15" s="8">
        <v>8</v>
      </c>
      <c r="N15" s="5">
        <v>4</v>
      </c>
      <c r="O15" s="5">
        <v>15</v>
      </c>
      <c r="P15" s="9">
        <f t="shared" si="0"/>
        <v>22</v>
      </c>
      <c r="Q15" s="10">
        <v>30</v>
      </c>
      <c r="R15" s="5">
        <v>20</v>
      </c>
      <c r="S15" s="5">
        <v>40</v>
      </c>
      <c r="T15" s="5">
        <v>150</v>
      </c>
      <c r="U15" s="5">
        <v>130</v>
      </c>
      <c r="V15" s="5">
        <v>180</v>
      </c>
      <c r="W15" s="11">
        <v>4.9000000000000004</v>
      </c>
      <c r="X15" s="7">
        <v>4.5</v>
      </c>
      <c r="Y15" s="7">
        <v>5.5</v>
      </c>
      <c r="Z15" s="12">
        <v>0</v>
      </c>
      <c r="AA15" s="4">
        <v>0.47699999999999998</v>
      </c>
      <c r="AB15" s="4">
        <v>110</v>
      </c>
      <c r="AC15" s="5">
        <v>1</v>
      </c>
      <c r="AD15" s="5" t="s">
        <v>697</v>
      </c>
      <c r="AE15" s="4">
        <f>VLOOKUP($AD15,STARING_REEKSEN!$A:$I,3,0)</f>
        <v>0</v>
      </c>
      <c r="AF15" s="4">
        <f>VLOOKUP($AD15,STARING_REEKSEN!$A:$I,4,0)</f>
        <v>0.73</v>
      </c>
      <c r="AG15" s="4">
        <f>VLOOKUP($AD15,STARING_REEKSEN!$A:$I,7,0)/100</f>
        <v>0.13439999999999999</v>
      </c>
      <c r="AH15" s="4">
        <f t="shared" si="1"/>
        <v>0.2</v>
      </c>
      <c r="AI15" s="4">
        <f t="shared" si="2"/>
        <v>1.4880952380952384</v>
      </c>
      <c r="AJ15" s="4">
        <f t="shared" si="3"/>
        <v>0.14599999999999999</v>
      </c>
      <c r="AK15" s="4">
        <f t="shared" si="4"/>
        <v>7</v>
      </c>
      <c r="AL15" s="4">
        <f t="shared" si="5"/>
        <v>0.01</v>
      </c>
      <c r="AM15" s="4">
        <f t="shared" si="6"/>
        <v>0.65</v>
      </c>
      <c r="AN15">
        <f t="shared" si="7"/>
        <v>0.38</v>
      </c>
      <c r="AO15">
        <f t="shared" si="8"/>
        <v>0</v>
      </c>
      <c r="AP15">
        <f t="shared" si="9"/>
        <v>0</v>
      </c>
    </row>
    <row r="16" spans="1:42" x14ac:dyDescent="0.2">
      <c r="A16" s="22">
        <v>104</v>
      </c>
      <c r="B16" s="4">
        <v>100</v>
      </c>
      <c r="C16" s="5">
        <v>1111</v>
      </c>
      <c r="D16" s="5" t="s">
        <v>699</v>
      </c>
      <c r="E16" s="5" t="s">
        <v>685</v>
      </c>
      <c r="F16" s="5">
        <v>2</v>
      </c>
      <c r="G16" s="5" t="s">
        <v>690</v>
      </c>
      <c r="H16" s="5">
        <v>20</v>
      </c>
      <c r="I16" s="5">
        <v>50</v>
      </c>
      <c r="J16" s="6">
        <v>75</v>
      </c>
      <c r="K16" s="7">
        <v>40</v>
      </c>
      <c r="L16" s="7">
        <v>85</v>
      </c>
      <c r="M16" s="8">
        <v>18</v>
      </c>
      <c r="N16" s="5">
        <v>6</v>
      </c>
      <c r="O16" s="5">
        <v>30</v>
      </c>
      <c r="P16" s="9">
        <f t="shared" si="0"/>
        <v>57</v>
      </c>
      <c r="Q16" s="10">
        <v>75</v>
      </c>
      <c r="R16" s="5">
        <v>45</v>
      </c>
      <c r="S16" s="5">
        <v>85</v>
      </c>
      <c r="T16" s="5">
        <v>125</v>
      </c>
      <c r="U16" s="5">
        <v>110</v>
      </c>
      <c r="V16" s="5">
        <v>140</v>
      </c>
      <c r="W16" s="11">
        <v>5.0999999999999996</v>
      </c>
      <c r="X16" s="7">
        <v>4.7</v>
      </c>
      <c r="Y16" s="7">
        <v>5.5</v>
      </c>
      <c r="Z16" s="12">
        <v>0</v>
      </c>
      <c r="AA16" s="4">
        <v>0.23200000000000001</v>
      </c>
      <c r="AB16" s="4">
        <v>130</v>
      </c>
      <c r="AC16" s="5">
        <v>0</v>
      </c>
      <c r="AD16" s="5" t="s">
        <v>689</v>
      </c>
      <c r="AE16" s="4">
        <f>VLOOKUP($AD16,STARING_REEKSEN!$A:$I,3,0)</f>
        <v>0</v>
      </c>
      <c r="AF16" s="4">
        <f>VLOOKUP($AD16,STARING_REEKSEN!$A:$I,4,0)</f>
        <v>0.89</v>
      </c>
      <c r="AG16" s="4">
        <f>VLOOKUP($AD16,STARING_REEKSEN!$A:$I,7,0)/100</f>
        <v>0.30449999999999999</v>
      </c>
      <c r="AH16" s="4">
        <f t="shared" si="1"/>
        <v>0.3</v>
      </c>
      <c r="AI16" s="4">
        <f t="shared" si="2"/>
        <v>0.98522167487684731</v>
      </c>
      <c r="AJ16" s="4">
        <f t="shared" si="3"/>
        <v>0.26700000000000002</v>
      </c>
      <c r="AK16" s="4">
        <f t="shared" si="4"/>
        <v>22.5</v>
      </c>
      <c r="AL16" s="4">
        <f t="shared" si="5"/>
        <v>0.01</v>
      </c>
      <c r="AM16" s="4">
        <f t="shared" si="6"/>
        <v>0.65</v>
      </c>
      <c r="AN16">
        <f t="shared" si="7"/>
        <v>0.38</v>
      </c>
      <c r="AO16">
        <f t="shared" si="8"/>
        <v>0</v>
      </c>
      <c r="AP16">
        <f t="shared" si="9"/>
        <v>0</v>
      </c>
    </row>
    <row r="17" spans="1:42" x14ac:dyDescent="0.2">
      <c r="A17" s="22">
        <v>104</v>
      </c>
      <c r="B17" s="4">
        <v>100</v>
      </c>
      <c r="C17" s="5">
        <v>1111</v>
      </c>
      <c r="D17" s="5" t="s">
        <v>699</v>
      </c>
      <c r="E17" s="5" t="s">
        <v>685</v>
      </c>
      <c r="F17" s="5">
        <v>3</v>
      </c>
      <c r="G17" s="5" t="s">
        <v>691</v>
      </c>
      <c r="H17" s="5">
        <v>50</v>
      </c>
      <c r="I17" s="5">
        <v>70</v>
      </c>
      <c r="J17" s="6">
        <v>80</v>
      </c>
      <c r="K17" s="7">
        <v>40</v>
      </c>
      <c r="L17" s="7">
        <v>85</v>
      </c>
      <c r="M17" s="8">
        <v>18</v>
      </c>
      <c r="N17" s="5">
        <v>6</v>
      </c>
      <c r="O17" s="5">
        <v>30</v>
      </c>
      <c r="P17" s="9">
        <f t="shared" si="0"/>
        <v>57</v>
      </c>
      <c r="Q17" s="10">
        <v>75</v>
      </c>
      <c r="R17" s="5">
        <v>45</v>
      </c>
      <c r="S17" s="5">
        <v>85</v>
      </c>
      <c r="T17" s="5">
        <v>125</v>
      </c>
      <c r="U17" s="5">
        <v>110</v>
      </c>
      <c r="V17" s="5">
        <v>140</v>
      </c>
      <c r="W17" s="11">
        <v>5.0999999999999996</v>
      </c>
      <c r="X17" s="7">
        <v>4.7</v>
      </c>
      <c r="Y17" s="7">
        <v>5.5</v>
      </c>
      <c r="Z17" s="12">
        <v>0</v>
      </c>
      <c r="AA17" s="4">
        <v>0.22600000000000001</v>
      </c>
      <c r="AB17" s="4">
        <v>130</v>
      </c>
      <c r="AC17" s="5">
        <v>0</v>
      </c>
      <c r="AD17" s="5" t="s">
        <v>689</v>
      </c>
      <c r="AE17" s="4">
        <f>VLOOKUP($AD17,STARING_REEKSEN!$A:$I,3,0)</f>
        <v>0</v>
      </c>
      <c r="AF17" s="4">
        <f>VLOOKUP($AD17,STARING_REEKSEN!$A:$I,4,0)</f>
        <v>0.89</v>
      </c>
      <c r="AG17" s="4">
        <f>VLOOKUP($AD17,STARING_REEKSEN!$A:$I,7,0)/100</f>
        <v>0.30449999999999999</v>
      </c>
      <c r="AH17" s="4">
        <f t="shared" si="1"/>
        <v>0.2</v>
      </c>
      <c r="AI17" s="4">
        <f t="shared" si="2"/>
        <v>0.65681444991789828</v>
      </c>
      <c r="AJ17" s="4">
        <f t="shared" si="3"/>
        <v>0.17800000000000002</v>
      </c>
      <c r="AK17" s="4">
        <f t="shared" si="4"/>
        <v>16</v>
      </c>
      <c r="AL17" s="4">
        <f t="shared" si="5"/>
        <v>0.01</v>
      </c>
      <c r="AM17" s="4">
        <f t="shared" si="6"/>
        <v>0.65</v>
      </c>
      <c r="AN17">
        <f t="shared" si="7"/>
        <v>0.38</v>
      </c>
      <c r="AO17">
        <f t="shared" si="8"/>
        <v>0</v>
      </c>
      <c r="AP17">
        <f t="shared" si="9"/>
        <v>0</v>
      </c>
    </row>
    <row r="18" spans="1:42" x14ac:dyDescent="0.2">
      <c r="A18" s="22">
        <v>104</v>
      </c>
      <c r="B18" s="4">
        <v>100</v>
      </c>
      <c r="C18" s="5">
        <v>1111</v>
      </c>
      <c r="D18" s="5" t="s">
        <v>699</v>
      </c>
      <c r="E18" s="5" t="s">
        <v>685</v>
      </c>
      <c r="F18" s="5">
        <v>4</v>
      </c>
      <c r="G18" s="5" t="s">
        <v>698</v>
      </c>
      <c r="H18" s="5">
        <v>70</v>
      </c>
      <c r="I18" s="5">
        <v>90</v>
      </c>
      <c r="J18" s="6">
        <v>0.5</v>
      </c>
      <c r="K18" s="7">
        <v>0.2</v>
      </c>
      <c r="L18" s="7">
        <v>7</v>
      </c>
      <c r="M18" s="8">
        <v>3</v>
      </c>
      <c r="N18" s="5">
        <v>2</v>
      </c>
      <c r="O18" s="5">
        <v>8</v>
      </c>
      <c r="P18" s="9">
        <f t="shared" si="0"/>
        <v>9</v>
      </c>
      <c r="Q18" s="10">
        <v>12</v>
      </c>
      <c r="R18" s="5">
        <v>8</v>
      </c>
      <c r="S18" s="5">
        <v>30</v>
      </c>
      <c r="T18" s="5">
        <v>160</v>
      </c>
      <c r="U18" s="5">
        <v>140</v>
      </c>
      <c r="V18" s="5">
        <v>180</v>
      </c>
      <c r="W18" s="11">
        <v>5.0999999999999996</v>
      </c>
      <c r="X18" s="7">
        <v>4.7</v>
      </c>
      <c r="Y18" s="7">
        <v>5.5</v>
      </c>
      <c r="Z18" s="12">
        <v>0</v>
      </c>
      <c r="AA18" s="4">
        <v>1.655</v>
      </c>
      <c r="AB18" s="4">
        <v>410</v>
      </c>
      <c r="AC18" s="5">
        <v>0</v>
      </c>
      <c r="AD18" s="5" t="s">
        <v>695</v>
      </c>
      <c r="AE18" s="4">
        <f>VLOOKUP($AD18,STARING_REEKSEN!$A:$I,3,0)</f>
        <v>0</v>
      </c>
      <c r="AF18" s="4">
        <f>VLOOKUP($AD18,STARING_REEKSEN!$A:$I,4,0)</f>
        <v>0.38</v>
      </c>
      <c r="AG18" s="4">
        <f>VLOOKUP($AD18,STARING_REEKSEN!$A:$I,7,0)/100</f>
        <v>0.63900000000000001</v>
      </c>
      <c r="AH18" s="4">
        <f t="shared" si="1"/>
        <v>0.2</v>
      </c>
      <c r="AI18" s="4">
        <f t="shared" si="2"/>
        <v>0.3129890453834116</v>
      </c>
      <c r="AJ18" s="4">
        <f t="shared" si="3"/>
        <v>7.6000000000000012E-2</v>
      </c>
      <c r="AK18" s="4">
        <f t="shared" si="4"/>
        <v>0.1</v>
      </c>
      <c r="AL18" s="4">
        <f t="shared" si="5"/>
        <v>0.01</v>
      </c>
      <c r="AM18" s="4">
        <f t="shared" si="6"/>
        <v>0.65</v>
      </c>
      <c r="AN18">
        <f t="shared" si="7"/>
        <v>0.38</v>
      </c>
      <c r="AO18">
        <f t="shared" si="8"/>
        <v>0</v>
      </c>
      <c r="AP18">
        <f t="shared" si="9"/>
        <v>0</v>
      </c>
    </row>
    <row r="19" spans="1:42" x14ac:dyDescent="0.2">
      <c r="A19" s="22">
        <v>104</v>
      </c>
      <c r="B19" s="4">
        <v>100</v>
      </c>
      <c r="C19" s="5">
        <v>1111</v>
      </c>
      <c r="D19" s="5" t="s">
        <v>699</v>
      </c>
      <c r="E19" s="5" t="s">
        <v>685</v>
      </c>
      <c r="F19" s="5">
        <v>5</v>
      </c>
      <c r="G19" s="5" t="s">
        <v>700</v>
      </c>
      <c r="H19" s="5">
        <v>90</v>
      </c>
      <c r="I19" s="5">
        <v>120</v>
      </c>
      <c r="J19" s="6">
        <v>0.5</v>
      </c>
      <c r="K19" s="7">
        <v>0.2</v>
      </c>
      <c r="L19" s="7">
        <v>4</v>
      </c>
      <c r="M19" s="8">
        <v>8</v>
      </c>
      <c r="N19" s="5">
        <v>4</v>
      </c>
      <c r="O19" s="5">
        <v>12</v>
      </c>
      <c r="P19" s="9">
        <f t="shared" si="0"/>
        <v>47</v>
      </c>
      <c r="Q19" s="10">
        <v>55</v>
      </c>
      <c r="R19" s="5">
        <v>40</v>
      </c>
      <c r="S19" s="5">
        <v>70</v>
      </c>
      <c r="T19" s="5">
        <v>130</v>
      </c>
      <c r="U19" s="5">
        <v>120</v>
      </c>
      <c r="V19" s="5">
        <v>160</v>
      </c>
      <c r="W19" s="11">
        <v>5.0999999999999996</v>
      </c>
      <c r="X19" s="7">
        <v>4.7</v>
      </c>
      <c r="Y19" s="7">
        <v>5.5</v>
      </c>
      <c r="Z19" s="12">
        <v>0</v>
      </c>
      <c r="AA19" s="4">
        <v>1.3959999999999999</v>
      </c>
      <c r="AB19" s="4">
        <v>410</v>
      </c>
      <c r="AC19" s="5">
        <v>0</v>
      </c>
      <c r="AD19" s="5" t="s">
        <v>701</v>
      </c>
      <c r="AE19" s="4">
        <f>VLOOKUP($AD19,STARING_REEKSEN!$A:$I,3,0)</f>
        <v>0</v>
      </c>
      <c r="AF19" s="4">
        <f>VLOOKUP($AD19,STARING_REEKSEN!$A:$I,4,0)</f>
        <v>0.38</v>
      </c>
      <c r="AG19" s="4">
        <f>VLOOKUP($AD19,STARING_REEKSEN!$A:$I,7,0)/100</f>
        <v>3.5999999999999999E-3</v>
      </c>
      <c r="AH19" s="4">
        <f t="shared" si="1"/>
        <v>0.3</v>
      </c>
      <c r="AI19" s="4">
        <f t="shared" si="2"/>
        <v>83.333333333333329</v>
      </c>
      <c r="AJ19" s="4">
        <f t="shared" si="3"/>
        <v>0.11399999999999999</v>
      </c>
      <c r="AK19" s="4">
        <f t="shared" si="4"/>
        <v>0.15</v>
      </c>
      <c r="AL19" s="4">
        <f t="shared" si="5"/>
        <v>0.01</v>
      </c>
      <c r="AM19" s="4">
        <f t="shared" si="6"/>
        <v>0.65</v>
      </c>
      <c r="AN19">
        <f t="shared" si="7"/>
        <v>0.38</v>
      </c>
      <c r="AO19">
        <f t="shared" si="8"/>
        <v>0</v>
      </c>
      <c r="AP19">
        <f t="shared" si="9"/>
        <v>0</v>
      </c>
    </row>
    <row r="20" spans="1:42" x14ac:dyDescent="0.2">
      <c r="A20" s="22">
        <v>105</v>
      </c>
      <c r="B20" s="4">
        <v>25</v>
      </c>
      <c r="C20" s="5">
        <v>1200</v>
      </c>
      <c r="D20" s="5" t="s">
        <v>560</v>
      </c>
      <c r="E20" s="5" t="s">
        <v>685</v>
      </c>
      <c r="F20" s="5">
        <v>1</v>
      </c>
      <c r="G20" s="5" t="s">
        <v>686</v>
      </c>
      <c r="H20" s="5">
        <v>0</v>
      </c>
      <c r="I20" s="5">
        <v>8</v>
      </c>
      <c r="J20" s="6">
        <v>20</v>
      </c>
      <c r="K20" s="7">
        <v>15</v>
      </c>
      <c r="L20" s="7">
        <v>30</v>
      </c>
      <c r="M20" s="8">
        <v>60</v>
      </c>
      <c r="N20" s="5">
        <v>40</v>
      </c>
      <c r="O20" s="5">
        <v>70</v>
      </c>
      <c r="P20" s="9">
        <f t="shared" si="0"/>
        <v>30</v>
      </c>
      <c r="Q20" s="10">
        <v>90</v>
      </c>
      <c r="R20" s="5">
        <v>70</v>
      </c>
      <c r="S20" s="5">
        <v>100</v>
      </c>
      <c r="T20" s="5">
        <v>110</v>
      </c>
      <c r="U20" s="5">
        <v>90</v>
      </c>
      <c r="V20" s="5">
        <v>130</v>
      </c>
      <c r="W20" s="11">
        <v>4.9000000000000004</v>
      </c>
      <c r="X20" s="7">
        <v>4.5</v>
      </c>
      <c r="Y20" s="7">
        <v>5.5</v>
      </c>
      <c r="Z20" s="12">
        <v>0</v>
      </c>
      <c r="AA20" s="4">
        <v>0.64100000000000001</v>
      </c>
      <c r="AB20" s="4">
        <v>210</v>
      </c>
      <c r="AC20" s="5">
        <v>1</v>
      </c>
      <c r="AD20" s="5" t="s">
        <v>687</v>
      </c>
      <c r="AE20" s="4">
        <f>VLOOKUP($AD20,STARING_REEKSEN!$A:$I,3,0)</f>
        <v>0</v>
      </c>
      <c r="AF20" s="4">
        <f>VLOOKUP($AD20,STARING_REEKSEN!$A:$I,4,0)</f>
        <v>0.72</v>
      </c>
      <c r="AG20" s="4">
        <f>VLOOKUP($AD20,STARING_REEKSEN!$A:$I,7,0)/100</f>
        <v>4.4600000000000001E-2</v>
      </c>
      <c r="AH20" s="4">
        <f t="shared" si="1"/>
        <v>0.08</v>
      </c>
      <c r="AI20" s="4">
        <f t="shared" si="2"/>
        <v>1.7937219730941705</v>
      </c>
      <c r="AJ20" s="4">
        <f t="shared" si="3"/>
        <v>5.7599999999999998E-2</v>
      </c>
      <c r="AK20" s="4">
        <f t="shared" si="4"/>
        <v>1.6</v>
      </c>
      <c r="AL20" s="4">
        <f t="shared" si="5"/>
        <v>0.14000000000000001</v>
      </c>
      <c r="AM20" s="4">
        <f t="shared" si="6"/>
        <v>0.81</v>
      </c>
      <c r="AN20">
        <f t="shared" si="7"/>
        <v>0.67</v>
      </c>
      <c r="AO20">
        <f t="shared" si="8"/>
        <v>0.08</v>
      </c>
      <c r="AP20">
        <f t="shared" si="9"/>
        <v>0.3</v>
      </c>
    </row>
    <row r="21" spans="1:42" x14ac:dyDescent="0.2">
      <c r="A21" s="22">
        <v>105</v>
      </c>
      <c r="B21" s="4">
        <v>25</v>
      </c>
      <c r="C21" s="5">
        <v>1200</v>
      </c>
      <c r="D21" s="5" t="s">
        <v>560</v>
      </c>
      <c r="E21" s="5" t="s">
        <v>685</v>
      </c>
      <c r="F21" s="5">
        <v>2</v>
      </c>
      <c r="G21" s="5" t="s">
        <v>702</v>
      </c>
      <c r="H21" s="5">
        <v>8</v>
      </c>
      <c r="I21" s="5">
        <v>30</v>
      </c>
      <c r="J21" s="6">
        <v>10</v>
      </c>
      <c r="K21" s="7">
        <v>5</v>
      </c>
      <c r="L21" s="7">
        <v>30</v>
      </c>
      <c r="M21" s="8">
        <v>60</v>
      </c>
      <c r="N21" s="5">
        <v>40</v>
      </c>
      <c r="O21" s="5">
        <v>70</v>
      </c>
      <c r="P21" s="9">
        <f t="shared" si="0"/>
        <v>30</v>
      </c>
      <c r="Q21" s="10">
        <v>90</v>
      </c>
      <c r="R21" s="5">
        <v>70</v>
      </c>
      <c r="S21" s="5">
        <v>100</v>
      </c>
      <c r="T21" s="5">
        <v>110</v>
      </c>
      <c r="U21" s="5">
        <v>90</v>
      </c>
      <c r="V21" s="5">
        <v>130</v>
      </c>
      <c r="W21" s="11">
        <v>4.9000000000000004</v>
      </c>
      <c r="X21" s="7">
        <v>4.5</v>
      </c>
      <c r="Y21" s="7">
        <v>5.5</v>
      </c>
      <c r="Z21" s="12">
        <v>0</v>
      </c>
      <c r="AA21" s="4">
        <v>0.91800000000000004</v>
      </c>
      <c r="AB21" s="4">
        <v>210</v>
      </c>
      <c r="AC21" s="5">
        <v>0</v>
      </c>
      <c r="AD21" s="5" t="s">
        <v>703</v>
      </c>
      <c r="AE21" s="4">
        <f>VLOOKUP($AD21,STARING_REEKSEN!$A:$I,3,0)</f>
        <v>0</v>
      </c>
      <c r="AF21" s="4">
        <f>VLOOKUP($AD21,STARING_REEKSEN!$A:$I,4,0)</f>
        <v>0.57999999999999996</v>
      </c>
      <c r="AG21" s="4">
        <f>VLOOKUP($AD21,STARING_REEKSEN!$A:$I,7,0)/100</f>
        <v>0.38</v>
      </c>
      <c r="AH21" s="4">
        <f t="shared" si="1"/>
        <v>0.22</v>
      </c>
      <c r="AI21" s="4">
        <f t="shared" si="2"/>
        <v>0.57894736842105265</v>
      </c>
      <c r="AJ21" s="4">
        <f t="shared" si="3"/>
        <v>0.12759999999999999</v>
      </c>
      <c r="AK21" s="4">
        <f t="shared" si="4"/>
        <v>2.2000000000000002</v>
      </c>
      <c r="AL21" s="4">
        <f t="shared" si="5"/>
        <v>0.14000000000000001</v>
      </c>
      <c r="AM21" s="4">
        <f t="shared" si="6"/>
        <v>0.81</v>
      </c>
      <c r="AN21">
        <f t="shared" si="7"/>
        <v>0.67</v>
      </c>
      <c r="AO21">
        <f t="shared" si="8"/>
        <v>0.22</v>
      </c>
      <c r="AP21">
        <f t="shared" si="9"/>
        <v>0.3</v>
      </c>
    </row>
    <row r="22" spans="1:42" x14ac:dyDescent="0.2">
      <c r="A22" s="22">
        <v>105</v>
      </c>
      <c r="B22" s="4">
        <v>25</v>
      </c>
      <c r="C22" s="5">
        <v>1200</v>
      </c>
      <c r="D22" s="5" t="s">
        <v>560</v>
      </c>
      <c r="E22" s="5" t="s">
        <v>685</v>
      </c>
      <c r="F22" s="5">
        <v>3</v>
      </c>
      <c r="G22" s="5" t="s">
        <v>704</v>
      </c>
      <c r="H22" s="5">
        <v>30</v>
      </c>
      <c r="I22" s="5">
        <v>60</v>
      </c>
      <c r="J22" s="6">
        <v>75</v>
      </c>
      <c r="K22" s="7">
        <v>60</v>
      </c>
      <c r="L22" s="7">
        <v>90</v>
      </c>
      <c r="M22" s="8">
        <v>22</v>
      </c>
      <c r="N22" s="5">
        <v>10</v>
      </c>
      <c r="O22" s="5">
        <v>60</v>
      </c>
      <c r="P22" s="9">
        <f t="shared" si="0"/>
        <v>38</v>
      </c>
      <c r="Q22" s="10">
        <v>60</v>
      </c>
      <c r="R22" s="5">
        <v>40</v>
      </c>
      <c r="S22" s="5">
        <v>80</v>
      </c>
      <c r="T22" s="5">
        <v>110</v>
      </c>
      <c r="U22" s="5">
        <v>90</v>
      </c>
      <c r="V22" s="5">
        <v>130</v>
      </c>
      <c r="W22" s="11">
        <v>3.6</v>
      </c>
      <c r="X22" s="7">
        <v>3.2</v>
      </c>
      <c r="Y22" s="7">
        <v>4</v>
      </c>
      <c r="Z22" s="12">
        <v>0</v>
      </c>
      <c r="AA22" s="4">
        <v>0.23200000000000001</v>
      </c>
      <c r="AB22" s="4">
        <v>160</v>
      </c>
      <c r="AC22" s="5">
        <v>0</v>
      </c>
      <c r="AD22" s="5" t="s">
        <v>705</v>
      </c>
      <c r="AE22" s="4">
        <f>VLOOKUP($AD22,STARING_REEKSEN!$A:$I,3,0)</f>
        <v>0</v>
      </c>
      <c r="AF22" s="4">
        <f>VLOOKUP($AD22,STARING_REEKSEN!$A:$I,4,0)</f>
        <v>0.87</v>
      </c>
      <c r="AG22" s="4">
        <f>VLOOKUP($AD22,STARING_REEKSEN!$A:$I,7,0)/100</f>
        <v>0.14660000000000001</v>
      </c>
      <c r="AH22" s="4">
        <f t="shared" si="1"/>
        <v>0.3</v>
      </c>
      <c r="AI22" s="4">
        <f t="shared" si="2"/>
        <v>2.0463847203274215</v>
      </c>
      <c r="AJ22" s="4">
        <f t="shared" si="3"/>
        <v>0.26100000000000001</v>
      </c>
      <c r="AK22" s="4">
        <f t="shared" si="4"/>
        <v>22.5</v>
      </c>
      <c r="AL22" s="4">
        <f t="shared" si="5"/>
        <v>0.14000000000000001</v>
      </c>
      <c r="AM22" s="4">
        <f t="shared" si="6"/>
        <v>0.81</v>
      </c>
      <c r="AN22">
        <f t="shared" si="7"/>
        <v>0.67</v>
      </c>
      <c r="AO22">
        <f t="shared" si="8"/>
        <v>0</v>
      </c>
      <c r="AP22">
        <f t="shared" si="9"/>
        <v>0.3</v>
      </c>
    </row>
    <row r="23" spans="1:42" x14ac:dyDescent="0.2">
      <c r="A23" s="22">
        <v>105</v>
      </c>
      <c r="B23" s="4">
        <v>25</v>
      </c>
      <c r="C23" s="5">
        <v>1200</v>
      </c>
      <c r="D23" s="5" t="s">
        <v>560</v>
      </c>
      <c r="E23" s="5" t="s">
        <v>685</v>
      </c>
      <c r="F23" s="5">
        <v>4</v>
      </c>
      <c r="G23" s="5" t="s">
        <v>698</v>
      </c>
      <c r="H23" s="5">
        <v>60</v>
      </c>
      <c r="I23" s="5">
        <v>120</v>
      </c>
      <c r="J23" s="6">
        <v>90</v>
      </c>
      <c r="K23" s="7">
        <v>70</v>
      </c>
      <c r="L23" s="7">
        <v>95</v>
      </c>
      <c r="M23" s="8">
        <v>8</v>
      </c>
      <c r="N23" s="5">
        <v>4</v>
      </c>
      <c r="O23" s="5">
        <v>20</v>
      </c>
      <c r="P23" s="9">
        <f t="shared" si="0"/>
        <v>22</v>
      </c>
      <c r="Q23" s="10">
        <v>30</v>
      </c>
      <c r="R23" s="5">
        <v>12</v>
      </c>
      <c r="S23" s="5">
        <v>50</v>
      </c>
      <c r="T23" s="5">
        <v>130</v>
      </c>
      <c r="U23" s="5">
        <v>100</v>
      </c>
      <c r="V23" s="5">
        <v>150</v>
      </c>
      <c r="W23" s="11">
        <v>3.2</v>
      </c>
      <c r="X23" s="7">
        <v>3</v>
      </c>
      <c r="Y23" s="7">
        <v>4</v>
      </c>
      <c r="Z23" s="12">
        <v>0</v>
      </c>
      <c r="AA23" s="4">
        <v>0.215</v>
      </c>
      <c r="AB23" s="4">
        <v>160</v>
      </c>
      <c r="AC23" s="5">
        <v>0</v>
      </c>
      <c r="AD23" s="5" t="s">
        <v>705</v>
      </c>
      <c r="AE23" s="4">
        <f>VLOOKUP($AD23,STARING_REEKSEN!$A:$I,3,0)</f>
        <v>0</v>
      </c>
      <c r="AF23" s="4">
        <f>VLOOKUP($AD23,STARING_REEKSEN!$A:$I,4,0)</f>
        <v>0.87</v>
      </c>
      <c r="AG23" s="4">
        <f>VLOOKUP($AD23,STARING_REEKSEN!$A:$I,7,0)/100</f>
        <v>0.14660000000000001</v>
      </c>
      <c r="AH23" s="4">
        <f t="shared" si="1"/>
        <v>0.6</v>
      </c>
      <c r="AI23" s="4">
        <f t="shared" si="2"/>
        <v>4.0927694406548429</v>
      </c>
      <c r="AJ23" s="4">
        <f t="shared" si="3"/>
        <v>0.52200000000000002</v>
      </c>
      <c r="AK23" s="4">
        <f t="shared" si="4"/>
        <v>54</v>
      </c>
      <c r="AL23" s="4">
        <f t="shared" si="5"/>
        <v>0.14000000000000001</v>
      </c>
      <c r="AM23" s="4">
        <f t="shared" si="6"/>
        <v>0.81</v>
      </c>
      <c r="AN23">
        <f t="shared" si="7"/>
        <v>0.67</v>
      </c>
      <c r="AO23">
        <f t="shared" si="8"/>
        <v>0</v>
      </c>
      <c r="AP23">
        <f t="shared" si="9"/>
        <v>0.3</v>
      </c>
    </row>
    <row r="24" spans="1:42" x14ac:dyDescent="0.2">
      <c r="A24" s="22">
        <v>106</v>
      </c>
      <c r="B24" s="4">
        <v>48</v>
      </c>
      <c r="C24" s="5">
        <v>1275</v>
      </c>
      <c r="D24" s="5" t="s">
        <v>706</v>
      </c>
      <c r="E24" s="5" t="s">
        <v>685</v>
      </c>
      <c r="F24" s="5">
        <v>1</v>
      </c>
      <c r="G24" s="5" t="s">
        <v>707</v>
      </c>
      <c r="H24" s="5">
        <v>0</v>
      </c>
      <c r="I24" s="5">
        <v>30</v>
      </c>
      <c r="J24" s="6">
        <v>8</v>
      </c>
      <c r="K24" s="7">
        <v>3</v>
      </c>
      <c r="L24" s="7">
        <v>15</v>
      </c>
      <c r="M24" s="8">
        <v>3</v>
      </c>
      <c r="N24" s="5">
        <v>2</v>
      </c>
      <c r="O24" s="5">
        <v>6</v>
      </c>
      <c r="P24" s="9">
        <f t="shared" si="0"/>
        <v>9</v>
      </c>
      <c r="Q24" s="10">
        <v>12</v>
      </c>
      <c r="R24" s="5">
        <v>8</v>
      </c>
      <c r="S24" s="5">
        <v>18</v>
      </c>
      <c r="T24" s="5">
        <v>150</v>
      </c>
      <c r="U24" s="5">
        <v>140</v>
      </c>
      <c r="V24" s="5">
        <v>180</v>
      </c>
      <c r="W24" s="11">
        <v>7.2</v>
      </c>
      <c r="X24" s="7">
        <v>6.5</v>
      </c>
      <c r="Y24" s="7">
        <v>7.5</v>
      </c>
      <c r="Z24" s="12">
        <v>2</v>
      </c>
      <c r="AA24" s="4">
        <v>1.29</v>
      </c>
      <c r="AB24" s="4">
        <v>692</v>
      </c>
      <c r="AC24" s="5">
        <v>1</v>
      </c>
      <c r="AD24" s="5" t="s">
        <v>708</v>
      </c>
      <c r="AE24" s="4">
        <f>VLOOKUP($AD24,STARING_REEKSEN!$A:$I,3,0)</f>
        <v>0</v>
      </c>
      <c r="AF24" s="4">
        <f>VLOOKUP($AD24,STARING_REEKSEN!$A:$I,4,0)</f>
        <v>0.43</v>
      </c>
      <c r="AG24" s="4">
        <f>VLOOKUP($AD24,STARING_REEKSEN!$A:$I,7,0)/100</f>
        <v>0.3221</v>
      </c>
      <c r="AH24" s="4">
        <f t="shared" si="1"/>
        <v>0.3</v>
      </c>
      <c r="AI24" s="4">
        <f t="shared" si="2"/>
        <v>0.93138776777398324</v>
      </c>
      <c r="AJ24" s="4">
        <f t="shared" si="3"/>
        <v>0.129</v>
      </c>
      <c r="AK24" s="4">
        <f t="shared" si="4"/>
        <v>2.4</v>
      </c>
      <c r="AL24" s="4">
        <f t="shared" si="5"/>
        <v>0.43</v>
      </c>
      <c r="AM24" s="4">
        <f t="shared" si="6"/>
        <v>0.45</v>
      </c>
      <c r="AN24">
        <f t="shared" si="7"/>
        <v>0.37</v>
      </c>
      <c r="AO24">
        <f t="shared" si="8"/>
        <v>0</v>
      </c>
      <c r="AP24">
        <f t="shared" si="9"/>
        <v>0</v>
      </c>
    </row>
    <row r="25" spans="1:42" x14ac:dyDescent="0.2">
      <c r="A25" s="22">
        <v>106</v>
      </c>
      <c r="B25" s="4">
        <v>48</v>
      </c>
      <c r="C25" s="5">
        <v>1275</v>
      </c>
      <c r="D25" s="5" t="s">
        <v>706</v>
      </c>
      <c r="E25" s="5" t="s">
        <v>685</v>
      </c>
      <c r="F25" s="5">
        <v>2</v>
      </c>
      <c r="G25" s="5" t="s">
        <v>704</v>
      </c>
      <c r="H25" s="5">
        <v>30</v>
      </c>
      <c r="I25" s="5">
        <v>75</v>
      </c>
      <c r="J25" s="6">
        <v>90</v>
      </c>
      <c r="K25" s="7">
        <v>70</v>
      </c>
      <c r="L25" s="7">
        <v>95</v>
      </c>
      <c r="M25" s="8">
        <v>2</v>
      </c>
      <c r="N25" s="5">
        <v>1</v>
      </c>
      <c r="O25" s="5">
        <v>4</v>
      </c>
      <c r="P25" s="9">
        <f t="shared" si="0"/>
        <v>6</v>
      </c>
      <c r="Q25" s="10">
        <v>8</v>
      </c>
      <c r="R25" s="5">
        <v>4</v>
      </c>
      <c r="S25" s="5">
        <v>10</v>
      </c>
      <c r="T25" s="5">
        <v>150</v>
      </c>
      <c r="U25" s="5">
        <v>140</v>
      </c>
      <c r="V25" s="5">
        <v>180</v>
      </c>
      <c r="W25" s="11">
        <v>4</v>
      </c>
      <c r="X25" s="7">
        <v>3.6</v>
      </c>
      <c r="Y25" s="7">
        <v>5</v>
      </c>
      <c r="Z25" s="12">
        <v>0</v>
      </c>
      <c r="AA25" s="4">
        <v>0.16900000000000001</v>
      </c>
      <c r="AB25" s="4">
        <v>150</v>
      </c>
      <c r="AC25" s="5">
        <v>0</v>
      </c>
      <c r="AD25" s="5" t="s">
        <v>693</v>
      </c>
      <c r="AE25" s="4">
        <f>VLOOKUP($AD25,STARING_REEKSEN!$A:$I,3,0)</f>
        <v>0.01</v>
      </c>
      <c r="AF25" s="4">
        <f>VLOOKUP($AD25,STARING_REEKSEN!$A:$I,4,0)</f>
        <v>0.56999999999999995</v>
      </c>
      <c r="AG25" s="4">
        <f>VLOOKUP($AD25,STARING_REEKSEN!$A:$I,7,0)/100</f>
        <v>0.34450000000000003</v>
      </c>
      <c r="AH25" s="4">
        <f t="shared" si="1"/>
        <v>0.45</v>
      </c>
      <c r="AI25" s="4">
        <f t="shared" si="2"/>
        <v>1.3062409288824381</v>
      </c>
      <c r="AJ25" s="4">
        <f t="shared" si="3"/>
        <v>0.252</v>
      </c>
      <c r="AK25" s="4">
        <f t="shared" si="4"/>
        <v>40.5</v>
      </c>
      <c r="AL25" s="4">
        <f t="shared" si="5"/>
        <v>0.43</v>
      </c>
      <c r="AM25" s="4">
        <f t="shared" si="6"/>
        <v>0.45</v>
      </c>
      <c r="AN25">
        <f t="shared" si="7"/>
        <v>0.37</v>
      </c>
      <c r="AO25">
        <f t="shared" si="8"/>
        <v>0</v>
      </c>
      <c r="AP25">
        <f t="shared" si="9"/>
        <v>0</v>
      </c>
    </row>
    <row r="26" spans="1:42" x14ac:dyDescent="0.2">
      <c r="A26" s="22">
        <v>106</v>
      </c>
      <c r="B26" s="4">
        <v>48</v>
      </c>
      <c r="C26" s="5">
        <v>1275</v>
      </c>
      <c r="D26" s="5" t="s">
        <v>706</v>
      </c>
      <c r="E26" s="5" t="s">
        <v>685</v>
      </c>
      <c r="F26" s="5">
        <v>3</v>
      </c>
      <c r="G26" s="5" t="s">
        <v>709</v>
      </c>
      <c r="H26" s="5">
        <v>75</v>
      </c>
      <c r="I26" s="5">
        <v>90</v>
      </c>
      <c r="J26" s="6">
        <v>7</v>
      </c>
      <c r="K26" s="7">
        <v>5</v>
      </c>
      <c r="L26" s="7">
        <v>20</v>
      </c>
      <c r="M26" s="8">
        <v>3</v>
      </c>
      <c r="N26" s="5">
        <v>1</v>
      </c>
      <c r="O26" s="5">
        <v>8</v>
      </c>
      <c r="P26" s="9">
        <f t="shared" si="0"/>
        <v>7</v>
      </c>
      <c r="Q26" s="10">
        <v>10</v>
      </c>
      <c r="R26" s="5">
        <v>4</v>
      </c>
      <c r="S26" s="5">
        <v>25</v>
      </c>
      <c r="T26" s="5">
        <v>160</v>
      </c>
      <c r="U26" s="5">
        <v>140</v>
      </c>
      <c r="V26" s="5">
        <v>180</v>
      </c>
      <c r="W26" s="11">
        <v>4.7</v>
      </c>
      <c r="X26" s="7">
        <v>4</v>
      </c>
      <c r="Y26" s="7">
        <v>5</v>
      </c>
      <c r="Z26" s="12">
        <v>0</v>
      </c>
      <c r="AA26" s="4">
        <v>1.3260000000000001</v>
      </c>
      <c r="AB26" s="4">
        <v>410</v>
      </c>
      <c r="AC26" s="5">
        <v>0</v>
      </c>
      <c r="AD26" s="5" t="s">
        <v>695</v>
      </c>
      <c r="AE26" s="4">
        <f>VLOOKUP($AD26,STARING_REEKSEN!$A:$I,3,0)</f>
        <v>0</v>
      </c>
      <c r="AF26" s="4">
        <f>VLOOKUP($AD26,STARING_REEKSEN!$A:$I,4,0)</f>
        <v>0.38</v>
      </c>
      <c r="AG26" s="4">
        <f>VLOOKUP($AD26,STARING_REEKSEN!$A:$I,7,0)/100</f>
        <v>0.63900000000000001</v>
      </c>
      <c r="AH26" s="4">
        <f t="shared" si="1"/>
        <v>0.15</v>
      </c>
      <c r="AI26" s="4">
        <f t="shared" si="2"/>
        <v>0.23474178403755866</v>
      </c>
      <c r="AJ26" s="4">
        <f t="shared" si="3"/>
        <v>5.6999999999999995E-2</v>
      </c>
      <c r="AK26" s="4">
        <f t="shared" si="4"/>
        <v>1.05</v>
      </c>
      <c r="AL26" s="4">
        <f t="shared" si="5"/>
        <v>0.43</v>
      </c>
      <c r="AM26" s="4">
        <f t="shared" si="6"/>
        <v>0.45</v>
      </c>
      <c r="AN26">
        <f t="shared" si="7"/>
        <v>0.37</v>
      </c>
      <c r="AO26">
        <f t="shared" si="8"/>
        <v>0</v>
      </c>
      <c r="AP26">
        <f t="shared" si="9"/>
        <v>0</v>
      </c>
    </row>
    <row r="27" spans="1:42" x14ac:dyDescent="0.2">
      <c r="A27" s="22">
        <v>106</v>
      </c>
      <c r="B27" s="4">
        <v>48</v>
      </c>
      <c r="C27" s="5">
        <v>1275</v>
      </c>
      <c r="D27" s="5" t="s">
        <v>706</v>
      </c>
      <c r="E27" s="5" t="s">
        <v>685</v>
      </c>
      <c r="F27" s="5">
        <v>4</v>
      </c>
      <c r="G27" s="5" t="s">
        <v>710</v>
      </c>
      <c r="H27" s="5">
        <v>90</v>
      </c>
      <c r="I27" s="5">
        <v>110</v>
      </c>
      <c r="J27" s="6">
        <v>3</v>
      </c>
      <c r="K27" s="7">
        <v>1</v>
      </c>
      <c r="L27" s="7">
        <v>8</v>
      </c>
      <c r="M27" s="8">
        <v>2</v>
      </c>
      <c r="N27" s="5">
        <v>1</v>
      </c>
      <c r="O27" s="5">
        <v>4</v>
      </c>
      <c r="P27" s="9">
        <f t="shared" si="0"/>
        <v>6</v>
      </c>
      <c r="Q27" s="10">
        <v>8</v>
      </c>
      <c r="R27" s="5">
        <v>4</v>
      </c>
      <c r="S27" s="5">
        <v>15</v>
      </c>
      <c r="T27" s="5">
        <v>160</v>
      </c>
      <c r="U27" s="5">
        <v>140</v>
      </c>
      <c r="V27" s="5">
        <v>180</v>
      </c>
      <c r="W27" s="11">
        <v>4.7</v>
      </c>
      <c r="X27" s="7">
        <v>4</v>
      </c>
      <c r="Y27" s="7">
        <v>5</v>
      </c>
      <c r="Z27" s="12">
        <v>0</v>
      </c>
      <c r="AA27" s="4">
        <v>1.5449999999999999</v>
      </c>
      <c r="AB27" s="4">
        <v>410</v>
      </c>
      <c r="AC27" s="5">
        <v>0</v>
      </c>
      <c r="AD27" s="5" t="s">
        <v>711</v>
      </c>
      <c r="AE27" s="4">
        <f>VLOOKUP($AD27,STARING_REEKSEN!$A:$I,3,0)</f>
        <v>0</v>
      </c>
      <c r="AF27" s="4">
        <f>VLOOKUP($AD27,STARING_REEKSEN!$A:$I,4,0)</f>
        <v>0.35</v>
      </c>
      <c r="AG27" s="4">
        <f>VLOOKUP($AD27,STARING_REEKSEN!$A:$I,7,0)/100</f>
        <v>0.997</v>
      </c>
      <c r="AH27" s="4">
        <f t="shared" si="1"/>
        <v>0.2</v>
      </c>
      <c r="AI27" s="4">
        <f t="shared" si="2"/>
        <v>0.20060180541624875</v>
      </c>
      <c r="AJ27" s="4">
        <f t="shared" si="3"/>
        <v>6.9999999999999993E-2</v>
      </c>
      <c r="AK27" s="4">
        <f t="shared" si="4"/>
        <v>0.60000000000000009</v>
      </c>
      <c r="AL27" s="4">
        <f t="shared" si="5"/>
        <v>0.43</v>
      </c>
      <c r="AM27" s="4">
        <f t="shared" si="6"/>
        <v>0.45</v>
      </c>
      <c r="AN27">
        <f t="shared" si="7"/>
        <v>0.37</v>
      </c>
      <c r="AO27">
        <f t="shared" si="8"/>
        <v>0</v>
      </c>
      <c r="AP27">
        <f t="shared" si="9"/>
        <v>0</v>
      </c>
    </row>
    <row r="28" spans="1:42" x14ac:dyDescent="0.2">
      <c r="A28" s="22">
        <v>106</v>
      </c>
      <c r="B28" s="4">
        <v>48</v>
      </c>
      <c r="C28" s="5">
        <v>1275</v>
      </c>
      <c r="D28" s="5" t="s">
        <v>706</v>
      </c>
      <c r="E28" s="5" t="s">
        <v>685</v>
      </c>
      <c r="F28" s="5">
        <v>5</v>
      </c>
      <c r="G28" s="5" t="s">
        <v>700</v>
      </c>
      <c r="H28" s="5">
        <v>110</v>
      </c>
      <c r="I28" s="5">
        <v>120</v>
      </c>
      <c r="J28" s="6">
        <v>0.5</v>
      </c>
      <c r="K28" s="7">
        <v>0.1</v>
      </c>
      <c r="L28" s="7">
        <v>3</v>
      </c>
      <c r="M28" s="8">
        <v>2</v>
      </c>
      <c r="N28" s="5">
        <v>1</v>
      </c>
      <c r="O28" s="5">
        <v>4</v>
      </c>
      <c r="P28" s="9">
        <f t="shared" si="0"/>
        <v>6</v>
      </c>
      <c r="Q28" s="10">
        <v>8</v>
      </c>
      <c r="R28" s="5">
        <v>4</v>
      </c>
      <c r="S28" s="5">
        <v>15</v>
      </c>
      <c r="T28" s="5">
        <v>160</v>
      </c>
      <c r="U28" s="5">
        <v>140</v>
      </c>
      <c r="V28" s="5">
        <v>180</v>
      </c>
      <c r="W28" s="11">
        <v>4.7</v>
      </c>
      <c r="X28" s="7">
        <v>4</v>
      </c>
      <c r="Y28" s="7">
        <v>5</v>
      </c>
      <c r="Z28" s="12">
        <v>0</v>
      </c>
      <c r="AA28" s="4">
        <v>1.663</v>
      </c>
      <c r="AB28" s="4">
        <v>410</v>
      </c>
      <c r="AC28" s="5">
        <v>0</v>
      </c>
      <c r="AD28" s="5" t="s">
        <v>711</v>
      </c>
      <c r="AE28" s="4">
        <f>VLOOKUP($AD28,STARING_REEKSEN!$A:$I,3,0)</f>
        <v>0</v>
      </c>
      <c r="AF28" s="4">
        <f>VLOOKUP($AD28,STARING_REEKSEN!$A:$I,4,0)</f>
        <v>0.35</v>
      </c>
      <c r="AG28" s="4">
        <f>VLOOKUP($AD28,STARING_REEKSEN!$A:$I,7,0)/100</f>
        <v>0.997</v>
      </c>
      <c r="AH28" s="4">
        <f t="shared" si="1"/>
        <v>0.1</v>
      </c>
      <c r="AI28" s="4">
        <f t="shared" si="2"/>
        <v>0.10030090270812438</v>
      </c>
      <c r="AJ28" s="4">
        <f t="shared" si="3"/>
        <v>3.4999999999999996E-2</v>
      </c>
      <c r="AK28" s="4">
        <f t="shared" si="4"/>
        <v>0.05</v>
      </c>
      <c r="AL28" s="4">
        <f t="shared" si="5"/>
        <v>0.43</v>
      </c>
      <c r="AM28" s="4">
        <f t="shared" si="6"/>
        <v>0.45</v>
      </c>
      <c r="AN28">
        <f t="shared" si="7"/>
        <v>0.37</v>
      </c>
      <c r="AO28">
        <f t="shared" si="8"/>
        <v>0</v>
      </c>
      <c r="AP28">
        <f t="shared" si="9"/>
        <v>0</v>
      </c>
    </row>
    <row r="29" spans="1:42" x14ac:dyDescent="0.2">
      <c r="A29" s="22">
        <v>107</v>
      </c>
      <c r="B29" s="4">
        <v>56</v>
      </c>
      <c r="C29" s="5">
        <v>1281</v>
      </c>
      <c r="D29" s="5" t="s">
        <v>506</v>
      </c>
      <c r="E29" s="5" t="s">
        <v>685</v>
      </c>
      <c r="F29" s="5">
        <v>1</v>
      </c>
      <c r="G29" s="5" t="s">
        <v>686</v>
      </c>
      <c r="H29" s="5">
        <v>0</v>
      </c>
      <c r="I29" s="5">
        <v>10</v>
      </c>
      <c r="J29" s="6">
        <v>65</v>
      </c>
      <c r="K29" s="7">
        <v>50</v>
      </c>
      <c r="L29" s="7">
        <v>70</v>
      </c>
      <c r="M29" s="8">
        <v>40</v>
      </c>
      <c r="N29" s="5">
        <v>20</v>
      </c>
      <c r="O29" s="5">
        <v>60</v>
      </c>
      <c r="P29" s="9">
        <f t="shared" si="0"/>
        <v>35</v>
      </c>
      <c r="Q29" s="10">
        <v>75</v>
      </c>
      <c r="R29" s="5">
        <v>40</v>
      </c>
      <c r="S29" s="5">
        <v>90</v>
      </c>
      <c r="T29" s="5">
        <v>110</v>
      </c>
      <c r="U29" s="5">
        <v>80</v>
      </c>
      <c r="V29" s="5">
        <v>130</v>
      </c>
      <c r="W29" s="11">
        <v>5</v>
      </c>
      <c r="X29" s="7">
        <v>4.5</v>
      </c>
      <c r="Y29" s="7">
        <v>5.3</v>
      </c>
      <c r="Z29" s="12">
        <v>0</v>
      </c>
      <c r="AA29" s="4">
        <v>0.47099999999999997</v>
      </c>
      <c r="AB29" s="4">
        <v>110</v>
      </c>
      <c r="AC29" s="5">
        <v>1</v>
      </c>
      <c r="AD29" s="5" t="s">
        <v>712</v>
      </c>
      <c r="AE29" s="4">
        <f>VLOOKUP($AD29,STARING_REEKSEN!$A:$I,3,0)</f>
        <v>0</v>
      </c>
      <c r="AF29" s="4">
        <f>VLOOKUP($AD29,STARING_REEKSEN!$A:$I,4,0)</f>
        <v>0.71</v>
      </c>
      <c r="AG29" s="4">
        <f>VLOOKUP($AD29,STARING_REEKSEN!$A:$I,7,0)/100</f>
        <v>0.34799999999999998</v>
      </c>
      <c r="AH29" s="4">
        <f t="shared" si="1"/>
        <v>0.1</v>
      </c>
      <c r="AI29" s="4">
        <f t="shared" si="2"/>
        <v>0.2873563218390805</v>
      </c>
      <c r="AJ29" s="4">
        <f t="shared" si="3"/>
        <v>7.0999999999999994E-2</v>
      </c>
      <c r="AK29" s="4">
        <f t="shared" si="4"/>
        <v>6.5</v>
      </c>
      <c r="AL29" s="4">
        <f t="shared" si="5"/>
        <v>0.15</v>
      </c>
      <c r="AM29" s="4">
        <f t="shared" si="6"/>
        <v>0.86</v>
      </c>
      <c r="AN29">
        <f t="shared" si="7"/>
        <v>0.83</v>
      </c>
      <c r="AO29">
        <f t="shared" si="8"/>
        <v>0.1</v>
      </c>
      <c r="AP29">
        <f t="shared" si="9"/>
        <v>0.4</v>
      </c>
    </row>
    <row r="30" spans="1:42" x14ac:dyDescent="0.2">
      <c r="A30" s="22">
        <v>107</v>
      </c>
      <c r="B30" s="4">
        <v>56</v>
      </c>
      <c r="C30" s="5">
        <v>1281</v>
      </c>
      <c r="D30" s="5" t="s">
        <v>506</v>
      </c>
      <c r="E30" s="5" t="s">
        <v>685</v>
      </c>
      <c r="F30" s="5">
        <v>2</v>
      </c>
      <c r="G30" s="5" t="s">
        <v>690</v>
      </c>
      <c r="H30" s="5">
        <v>10</v>
      </c>
      <c r="I30" s="5">
        <v>40</v>
      </c>
      <c r="J30" s="6">
        <v>80</v>
      </c>
      <c r="K30" s="7">
        <v>50</v>
      </c>
      <c r="L30" s="7">
        <v>90</v>
      </c>
      <c r="M30" s="8">
        <v>40</v>
      </c>
      <c r="N30" s="5">
        <v>20</v>
      </c>
      <c r="O30" s="5">
        <v>60</v>
      </c>
      <c r="P30" s="9">
        <f t="shared" si="0"/>
        <v>35</v>
      </c>
      <c r="Q30" s="10">
        <v>75</v>
      </c>
      <c r="R30" s="5">
        <v>40</v>
      </c>
      <c r="S30" s="5">
        <v>90</v>
      </c>
      <c r="T30" s="5">
        <v>110</v>
      </c>
      <c r="U30" s="5">
        <v>80</v>
      </c>
      <c r="V30" s="5">
        <v>130</v>
      </c>
      <c r="W30" s="11">
        <v>4.4000000000000004</v>
      </c>
      <c r="X30" s="7">
        <v>4</v>
      </c>
      <c r="Y30" s="7">
        <v>5</v>
      </c>
      <c r="Z30" s="12">
        <v>0</v>
      </c>
      <c r="AA30" s="4">
        <v>0.22600000000000001</v>
      </c>
      <c r="AB30" s="4">
        <v>160</v>
      </c>
      <c r="AC30" s="5">
        <v>0</v>
      </c>
      <c r="AD30" s="5" t="s">
        <v>705</v>
      </c>
      <c r="AE30" s="4">
        <f>VLOOKUP($AD30,STARING_REEKSEN!$A:$I,3,0)</f>
        <v>0</v>
      </c>
      <c r="AF30" s="4">
        <f>VLOOKUP($AD30,STARING_REEKSEN!$A:$I,4,0)</f>
        <v>0.87</v>
      </c>
      <c r="AG30" s="4">
        <f>VLOOKUP($AD30,STARING_REEKSEN!$A:$I,7,0)/100</f>
        <v>0.14660000000000001</v>
      </c>
      <c r="AH30" s="4">
        <f t="shared" si="1"/>
        <v>0.3</v>
      </c>
      <c r="AI30" s="4">
        <f t="shared" si="2"/>
        <v>2.0463847203274215</v>
      </c>
      <c r="AJ30" s="4">
        <f t="shared" si="3"/>
        <v>0.26100000000000001</v>
      </c>
      <c r="AK30" s="4">
        <f t="shared" si="4"/>
        <v>24</v>
      </c>
      <c r="AL30" s="4">
        <f t="shared" si="5"/>
        <v>0.15</v>
      </c>
      <c r="AM30" s="4">
        <f t="shared" si="6"/>
        <v>0.86</v>
      </c>
      <c r="AN30">
        <f t="shared" si="7"/>
        <v>0.83</v>
      </c>
      <c r="AO30">
        <f t="shared" si="8"/>
        <v>0.3</v>
      </c>
      <c r="AP30">
        <f t="shared" si="9"/>
        <v>0.4</v>
      </c>
    </row>
    <row r="31" spans="1:42" x14ac:dyDescent="0.2">
      <c r="A31" s="22">
        <v>107</v>
      </c>
      <c r="B31" s="4">
        <v>56</v>
      </c>
      <c r="C31" s="5">
        <v>1281</v>
      </c>
      <c r="D31" s="5" t="s">
        <v>506</v>
      </c>
      <c r="E31" s="5" t="s">
        <v>685</v>
      </c>
      <c r="F31" s="5">
        <v>3</v>
      </c>
      <c r="G31" s="5" t="s">
        <v>691</v>
      </c>
      <c r="H31" s="5">
        <v>40</v>
      </c>
      <c r="I31" s="5">
        <v>120</v>
      </c>
      <c r="J31" s="6">
        <v>87</v>
      </c>
      <c r="K31" s="7">
        <v>60</v>
      </c>
      <c r="L31" s="7">
        <v>95</v>
      </c>
      <c r="M31" s="8">
        <v>22</v>
      </c>
      <c r="N31" s="5">
        <v>10</v>
      </c>
      <c r="O31" s="5">
        <v>60</v>
      </c>
      <c r="P31" s="9">
        <f t="shared" si="0"/>
        <v>38</v>
      </c>
      <c r="Q31" s="10">
        <v>60</v>
      </c>
      <c r="R31" s="5">
        <v>40</v>
      </c>
      <c r="S31" s="5">
        <v>80</v>
      </c>
      <c r="T31" s="5">
        <v>110</v>
      </c>
      <c r="U31" s="5">
        <v>90</v>
      </c>
      <c r="V31" s="5">
        <v>130</v>
      </c>
      <c r="W31" s="11">
        <v>3.6</v>
      </c>
      <c r="X31" s="7">
        <v>3.2</v>
      </c>
      <c r="Y31" s="7">
        <v>4</v>
      </c>
      <c r="Z31" s="12">
        <v>0</v>
      </c>
      <c r="AA31" s="4">
        <v>0.219</v>
      </c>
      <c r="AB31" s="4">
        <v>160</v>
      </c>
      <c r="AC31" s="5">
        <v>0</v>
      </c>
      <c r="AD31" s="5" t="s">
        <v>705</v>
      </c>
      <c r="AE31" s="4">
        <f>VLOOKUP($AD31,STARING_REEKSEN!$A:$I,3,0)</f>
        <v>0</v>
      </c>
      <c r="AF31" s="4">
        <f>VLOOKUP($AD31,STARING_REEKSEN!$A:$I,4,0)</f>
        <v>0.87</v>
      </c>
      <c r="AG31" s="4">
        <f>VLOOKUP($AD31,STARING_REEKSEN!$A:$I,7,0)/100</f>
        <v>0.14660000000000001</v>
      </c>
      <c r="AH31" s="4">
        <f t="shared" si="1"/>
        <v>0.8</v>
      </c>
      <c r="AI31" s="4">
        <f t="shared" si="2"/>
        <v>5.4570259208731242</v>
      </c>
      <c r="AJ31" s="4">
        <f t="shared" si="3"/>
        <v>0.69600000000000006</v>
      </c>
      <c r="AK31" s="4">
        <f t="shared" si="4"/>
        <v>69.600000000000009</v>
      </c>
      <c r="AL31" s="4">
        <f t="shared" si="5"/>
        <v>0.15</v>
      </c>
      <c r="AM31" s="4">
        <f t="shared" si="6"/>
        <v>0.86</v>
      </c>
      <c r="AN31">
        <f t="shared" si="7"/>
        <v>0.83</v>
      </c>
      <c r="AO31">
        <f t="shared" si="8"/>
        <v>0</v>
      </c>
      <c r="AP31">
        <f t="shared" si="9"/>
        <v>0.4</v>
      </c>
    </row>
    <row r="32" spans="1:42" x14ac:dyDescent="0.2">
      <c r="A32" s="22">
        <v>108</v>
      </c>
      <c r="B32" s="4">
        <v>72</v>
      </c>
      <c r="C32" s="5">
        <v>1310</v>
      </c>
      <c r="D32" s="5" t="s">
        <v>508</v>
      </c>
      <c r="E32" s="5" t="s">
        <v>685</v>
      </c>
      <c r="F32" s="5">
        <v>1</v>
      </c>
      <c r="G32" s="5" t="s">
        <v>713</v>
      </c>
      <c r="H32" s="5">
        <v>0</v>
      </c>
      <c r="I32" s="5">
        <v>12</v>
      </c>
      <c r="J32" s="6">
        <v>40</v>
      </c>
      <c r="K32" s="7">
        <v>20</v>
      </c>
      <c r="L32" s="7">
        <v>60</v>
      </c>
      <c r="M32" s="8">
        <v>10</v>
      </c>
      <c r="N32" s="5">
        <v>4</v>
      </c>
      <c r="O32" s="5">
        <v>20</v>
      </c>
      <c r="P32" s="9">
        <f t="shared" si="0"/>
        <v>10</v>
      </c>
      <c r="Q32" s="10">
        <v>20</v>
      </c>
      <c r="R32" s="5">
        <v>10</v>
      </c>
      <c r="S32" s="5">
        <v>35</v>
      </c>
      <c r="T32" s="5">
        <v>135</v>
      </c>
      <c r="U32" s="5">
        <v>120</v>
      </c>
      <c r="V32" s="5">
        <v>160</v>
      </c>
      <c r="W32" s="11">
        <v>4.8</v>
      </c>
      <c r="X32" s="7">
        <v>4.2</v>
      </c>
      <c r="Y32" s="7">
        <v>5</v>
      </c>
      <c r="Z32" s="12">
        <v>0</v>
      </c>
      <c r="AA32" s="4">
        <v>0.46200000000000002</v>
      </c>
      <c r="AB32" s="4">
        <v>110</v>
      </c>
      <c r="AC32" s="5">
        <v>1</v>
      </c>
      <c r="AD32" s="5" t="s">
        <v>697</v>
      </c>
      <c r="AE32" s="4">
        <f>VLOOKUP($AD32,STARING_REEKSEN!$A:$I,3,0)</f>
        <v>0</v>
      </c>
      <c r="AF32" s="4">
        <f>VLOOKUP($AD32,STARING_REEKSEN!$A:$I,4,0)</f>
        <v>0.73</v>
      </c>
      <c r="AG32" s="4">
        <f>VLOOKUP($AD32,STARING_REEKSEN!$A:$I,7,0)/100</f>
        <v>0.13439999999999999</v>
      </c>
      <c r="AH32" s="4">
        <f t="shared" si="1"/>
        <v>0.12</v>
      </c>
      <c r="AI32" s="4">
        <f t="shared" si="2"/>
        <v>0.8928571428571429</v>
      </c>
      <c r="AJ32" s="4">
        <f t="shared" si="3"/>
        <v>8.7599999999999997E-2</v>
      </c>
      <c r="AK32" s="4">
        <f t="shared" si="4"/>
        <v>4.8</v>
      </c>
      <c r="AL32" s="4">
        <f t="shared" si="5"/>
        <v>0.31</v>
      </c>
      <c r="AM32" s="4">
        <f t="shared" si="6"/>
        <v>0.73</v>
      </c>
      <c r="AN32">
        <f t="shared" si="7"/>
        <v>0.53</v>
      </c>
      <c r="AO32">
        <f t="shared" si="8"/>
        <v>0</v>
      </c>
      <c r="AP32">
        <f t="shared" si="9"/>
        <v>0</v>
      </c>
    </row>
    <row r="33" spans="1:42" x14ac:dyDescent="0.2">
      <c r="A33" s="22">
        <v>108</v>
      </c>
      <c r="B33" s="4">
        <v>72</v>
      </c>
      <c r="C33" s="5">
        <v>1310</v>
      </c>
      <c r="D33" s="5" t="s">
        <v>508</v>
      </c>
      <c r="E33" s="5" t="s">
        <v>685</v>
      </c>
      <c r="F33" s="5">
        <v>2</v>
      </c>
      <c r="G33" s="5" t="s">
        <v>690</v>
      </c>
      <c r="H33" s="5">
        <v>12</v>
      </c>
      <c r="I33" s="5">
        <v>35</v>
      </c>
      <c r="J33" s="6">
        <v>70</v>
      </c>
      <c r="K33" s="7">
        <v>60</v>
      </c>
      <c r="L33" s="7">
        <v>90</v>
      </c>
      <c r="M33" s="8">
        <v>10</v>
      </c>
      <c r="N33" s="5">
        <v>6</v>
      </c>
      <c r="O33" s="5">
        <v>30</v>
      </c>
      <c r="P33" s="9">
        <f t="shared" si="0"/>
        <v>10</v>
      </c>
      <c r="Q33" s="10">
        <v>20</v>
      </c>
      <c r="R33" s="5">
        <v>10</v>
      </c>
      <c r="S33" s="5">
        <v>35</v>
      </c>
      <c r="T33" s="5">
        <v>125</v>
      </c>
      <c r="U33" s="5">
        <v>110</v>
      </c>
      <c r="V33" s="5">
        <v>140</v>
      </c>
      <c r="W33" s="11">
        <v>4.7</v>
      </c>
      <c r="X33" s="7">
        <v>4.2</v>
      </c>
      <c r="Y33" s="7">
        <v>5</v>
      </c>
      <c r="Z33" s="12">
        <v>0</v>
      </c>
      <c r="AA33" s="4">
        <v>0.23799999999999999</v>
      </c>
      <c r="AB33" s="4">
        <v>130</v>
      </c>
      <c r="AC33" s="5">
        <v>0</v>
      </c>
      <c r="AD33" s="5" t="s">
        <v>689</v>
      </c>
      <c r="AE33" s="4">
        <f>VLOOKUP($AD33,STARING_REEKSEN!$A:$I,3,0)</f>
        <v>0</v>
      </c>
      <c r="AF33" s="4">
        <f>VLOOKUP($AD33,STARING_REEKSEN!$A:$I,4,0)</f>
        <v>0.89</v>
      </c>
      <c r="AG33" s="4">
        <f>VLOOKUP($AD33,STARING_REEKSEN!$A:$I,7,0)/100</f>
        <v>0.30449999999999999</v>
      </c>
      <c r="AH33" s="4">
        <f t="shared" si="1"/>
        <v>0.23</v>
      </c>
      <c r="AI33" s="4">
        <f t="shared" si="2"/>
        <v>0.755336617405583</v>
      </c>
      <c r="AJ33" s="4">
        <f t="shared" si="3"/>
        <v>0.20470000000000002</v>
      </c>
      <c r="AK33" s="4">
        <f t="shared" si="4"/>
        <v>16.100000000000001</v>
      </c>
      <c r="AL33" s="4">
        <f t="shared" si="5"/>
        <v>0.31</v>
      </c>
      <c r="AM33" s="4">
        <f t="shared" si="6"/>
        <v>0.73</v>
      </c>
      <c r="AN33">
        <f t="shared" si="7"/>
        <v>0.53</v>
      </c>
      <c r="AO33">
        <f t="shared" si="8"/>
        <v>0</v>
      </c>
      <c r="AP33">
        <f t="shared" si="9"/>
        <v>0</v>
      </c>
    </row>
    <row r="34" spans="1:42" x14ac:dyDescent="0.2">
      <c r="A34" s="22">
        <v>108</v>
      </c>
      <c r="B34" s="4">
        <v>72</v>
      </c>
      <c r="C34" s="5">
        <v>1310</v>
      </c>
      <c r="D34" s="5" t="s">
        <v>508</v>
      </c>
      <c r="E34" s="5" t="s">
        <v>685</v>
      </c>
      <c r="F34" s="5">
        <v>3</v>
      </c>
      <c r="G34" s="5" t="s">
        <v>691</v>
      </c>
      <c r="H34" s="5">
        <v>35</v>
      </c>
      <c r="I34" s="5">
        <v>85</v>
      </c>
      <c r="J34" s="6">
        <v>85</v>
      </c>
      <c r="K34" s="7">
        <v>60</v>
      </c>
      <c r="L34" s="7">
        <v>90</v>
      </c>
      <c r="M34" s="8">
        <v>10</v>
      </c>
      <c r="N34" s="5">
        <v>6</v>
      </c>
      <c r="O34" s="5">
        <v>30</v>
      </c>
      <c r="P34" s="9">
        <f t="shared" ref="P34:P65" si="10">Q34-M34</f>
        <v>10</v>
      </c>
      <c r="Q34" s="10">
        <v>20</v>
      </c>
      <c r="R34" s="5">
        <v>10</v>
      </c>
      <c r="S34" s="5">
        <v>35</v>
      </c>
      <c r="T34" s="5">
        <v>125</v>
      </c>
      <c r="U34" s="5">
        <v>110</v>
      </c>
      <c r="V34" s="5">
        <v>140</v>
      </c>
      <c r="W34" s="11">
        <v>4.7</v>
      </c>
      <c r="X34" s="7">
        <v>4.2</v>
      </c>
      <c r="Y34" s="7">
        <v>5</v>
      </c>
      <c r="Z34" s="12">
        <v>0</v>
      </c>
      <c r="AA34" s="4">
        <v>0.221</v>
      </c>
      <c r="AB34" s="4">
        <v>130</v>
      </c>
      <c r="AC34" s="5">
        <v>0</v>
      </c>
      <c r="AD34" s="5" t="s">
        <v>689</v>
      </c>
      <c r="AE34" s="4">
        <f>VLOOKUP($AD34,STARING_REEKSEN!$A:$I,3,0)</f>
        <v>0</v>
      </c>
      <c r="AF34" s="4">
        <f>VLOOKUP($AD34,STARING_REEKSEN!$A:$I,4,0)</f>
        <v>0.89</v>
      </c>
      <c r="AG34" s="4">
        <f>VLOOKUP($AD34,STARING_REEKSEN!$A:$I,7,0)/100</f>
        <v>0.30449999999999999</v>
      </c>
      <c r="AH34" s="4">
        <f t="shared" si="1"/>
        <v>0.5</v>
      </c>
      <c r="AI34" s="4">
        <f t="shared" si="2"/>
        <v>1.6420361247947455</v>
      </c>
      <c r="AJ34" s="4">
        <f t="shared" si="3"/>
        <v>0.44500000000000001</v>
      </c>
      <c r="AK34" s="4">
        <f t="shared" si="4"/>
        <v>42.5</v>
      </c>
      <c r="AL34" s="4">
        <f t="shared" si="5"/>
        <v>0.31</v>
      </c>
      <c r="AM34" s="4">
        <f t="shared" si="6"/>
        <v>0.73</v>
      </c>
      <c r="AN34">
        <f t="shared" si="7"/>
        <v>0.53</v>
      </c>
      <c r="AO34">
        <f t="shared" si="8"/>
        <v>0</v>
      </c>
      <c r="AP34">
        <f t="shared" si="9"/>
        <v>0</v>
      </c>
    </row>
    <row r="35" spans="1:42" x14ac:dyDescent="0.2">
      <c r="A35" s="22">
        <v>108</v>
      </c>
      <c r="B35" s="4">
        <v>72</v>
      </c>
      <c r="C35" s="5">
        <v>1310</v>
      </c>
      <c r="D35" s="5" t="s">
        <v>508</v>
      </c>
      <c r="E35" s="5" t="s">
        <v>685</v>
      </c>
      <c r="F35" s="5">
        <v>4</v>
      </c>
      <c r="G35" s="5" t="s">
        <v>698</v>
      </c>
      <c r="H35" s="5">
        <v>85</v>
      </c>
      <c r="I35" s="5">
        <v>120</v>
      </c>
      <c r="J35" s="6">
        <v>0.5</v>
      </c>
      <c r="K35" s="7">
        <v>0.1</v>
      </c>
      <c r="L35" s="7">
        <v>5</v>
      </c>
      <c r="M35" s="8">
        <v>3</v>
      </c>
      <c r="N35" s="5">
        <v>1</v>
      </c>
      <c r="O35" s="5">
        <v>4</v>
      </c>
      <c r="P35" s="9">
        <f t="shared" si="10"/>
        <v>9</v>
      </c>
      <c r="Q35" s="10">
        <v>12</v>
      </c>
      <c r="R35" s="5">
        <v>6</v>
      </c>
      <c r="S35" s="5">
        <v>20</v>
      </c>
      <c r="T35" s="5">
        <v>160</v>
      </c>
      <c r="U35" s="5">
        <v>140</v>
      </c>
      <c r="V35" s="5">
        <v>180</v>
      </c>
      <c r="W35" s="11">
        <v>4.7</v>
      </c>
      <c r="X35" s="7">
        <v>4.2</v>
      </c>
      <c r="Y35" s="7">
        <v>5.2</v>
      </c>
      <c r="Z35" s="12">
        <v>0</v>
      </c>
      <c r="AA35" s="4">
        <v>1.655</v>
      </c>
      <c r="AB35" s="4">
        <v>410</v>
      </c>
      <c r="AC35" s="5">
        <v>0</v>
      </c>
      <c r="AD35" s="5" t="s">
        <v>695</v>
      </c>
      <c r="AE35" s="4">
        <f>VLOOKUP($AD35,STARING_REEKSEN!$A:$I,3,0)</f>
        <v>0</v>
      </c>
      <c r="AF35" s="4">
        <f>VLOOKUP($AD35,STARING_REEKSEN!$A:$I,4,0)</f>
        <v>0.38</v>
      </c>
      <c r="AG35" s="4">
        <f>VLOOKUP($AD35,STARING_REEKSEN!$A:$I,7,0)/100</f>
        <v>0.63900000000000001</v>
      </c>
      <c r="AH35" s="4">
        <f t="shared" si="1"/>
        <v>0.35</v>
      </c>
      <c r="AI35" s="4">
        <f t="shared" si="2"/>
        <v>0.54773082942097018</v>
      </c>
      <c r="AJ35" s="4">
        <f t="shared" si="3"/>
        <v>0.13299999999999998</v>
      </c>
      <c r="AK35" s="4">
        <f t="shared" si="4"/>
        <v>0.17499999999999999</v>
      </c>
      <c r="AL35" s="4">
        <f t="shared" si="5"/>
        <v>0.31</v>
      </c>
      <c r="AM35" s="4">
        <f t="shared" si="6"/>
        <v>0.73</v>
      </c>
      <c r="AN35">
        <f t="shared" si="7"/>
        <v>0.53</v>
      </c>
      <c r="AO35">
        <f t="shared" si="8"/>
        <v>0</v>
      </c>
      <c r="AP35">
        <f t="shared" si="9"/>
        <v>0</v>
      </c>
    </row>
    <row r="36" spans="1:42" x14ac:dyDescent="0.2">
      <c r="A36" s="22">
        <v>109</v>
      </c>
      <c r="B36" s="4">
        <v>33</v>
      </c>
      <c r="C36" s="5">
        <v>1340</v>
      </c>
      <c r="D36" s="5" t="s">
        <v>544</v>
      </c>
      <c r="E36" s="5" t="s">
        <v>714</v>
      </c>
      <c r="F36" s="5">
        <v>1</v>
      </c>
      <c r="G36" s="5" t="s">
        <v>707</v>
      </c>
      <c r="H36" s="5">
        <v>0</v>
      </c>
      <c r="I36" s="5">
        <v>20</v>
      </c>
      <c r="J36" s="6">
        <v>15</v>
      </c>
      <c r="K36" s="7">
        <v>5</v>
      </c>
      <c r="L36" s="7">
        <v>30</v>
      </c>
      <c r="M36" s="8">
        <v>4</v>
      </c>
      <c r="N36" s="5">
        <v>2</v>
      </c>
      <c r="O36" s="5">
        <v>8</v>
      </c>
      <c r="P36" s="9">
        <f t="shared" si="10"/>
        <v>11</v>
      </c>
      <c r="Q36" s="10">
        <v>15</v>
      </c>
      <c r="R36" s="5">
        <v>8</v>
      </c>
      <c r="S36" s="5">
        <v>20</v>
      </c>
      <c r="T36" s="5">
        <v>145</v>
      </c>
      <c r="U36" s="5">
        <v>130</v>
      </c>
      <c r="V36" s="5">
        <v>160</v>
      </c>
      <c r="W36" s="11">
        <v>4.9000000000000004</v>
      </c>
      <c r="X36" s="7">
        <v>4.5</v>
      </c>
      <c r="Y36" s="7">
        <v>5.0999999999999996</v>
      </c>
      <c r="Z36" s="12">
        <v>0</v>
      </c>
      <c r="AA36" s="4">
        <v>0.64</v>
      </c>
      <c r="AB36" s="4">
        <v>692</v>
      </c>
      <c r="AC36" s="5">
        <v>1</v>
      </c>
      <c r="AD36" s="5" t="s">
        <v>715</v>
      </c>
      <c r="AE36" s="4">
        <f>VLOOKUP($AD36,STARING_REEKSEN!$A:$I,3,0)</f>
        <v>0.01</v>
      </c>
      <c r="AF36" s="4">
        <f>VLOOKUP($AD36,STARING_REEKSEN!$A:$I,4,0)</f>
        <v>0.53</v>
      </c>
      <c r="AG36" s="4">
        <f>VLOOKUP($AD36,STARING_REEKSEN!$A:$I,7,0)/100</f>
        <v>0.81279999999999997</v>
      </c>
      <c r="AH36" s="4">
        <f t="shared" si="1"/>
        <v>0.2</v>
      </c>
      <c r="AI36" s="4">
        <f t="shared" si="2"/>
        <v>0.24606299212598429</v>
      </c>
      <c r="AJ36" s="4">
        <f t="shared" si="3"/>
        <v>0.10400000000000001</v>
      </c>
      <c r="AK36" s="4">
        <f t="shared" si="4"/>
        <v>3</v>
      </c>
      <c r="AL36" s="4">
        <f t="shared" si="5"/>
        <v>0.43</v>
      </c>
      <c r="AM36" s="4">
        <f t="shared" si="6"/>
        <v>0.61</v>
      </c>
      <c r="AN36">
        <f t="shared" si="7"/>
        <v>0.38</v>
      </c>
      <c r="AO36">
        <f t="shared" si="8"/>
        <v>0</v>
      </c>
      <c r="AP36">
        <f t="shared" si="9"/>
        <v>0</v>
      </c>
    </row>
    <row r="37" spans="1:42" x14ac:dyDescent="0.2">
      <c r="A37" s="22">
        <v>109</v>
      </c>
      <c r="B37" s="4">
        <v>33</v>
      </c>
      <c r="C37" s="5">
        <v>1340</v>
      </c>
      <c r="D37" s="5" t="s">
        <v>544</v>
      </c>
      <c r="E37" s="5" t="s">
        <v>714</v>
      </c>
      <c r="F37" s="5">
        <v>2</v>
      </c>
      <c r="G37" s="5" t="s">
        <v>690</v>
      </c>
      <c r="H37" s="5">
        <v>20</v>
      </c>
      <c r="I37" s="5">
        <v>45</v>
      </c>
      <c r="J37" s="6">
        <v>85</v>
      </c>
      <c r="K37" s="7">
        <v>60</v>
      </c>
      <c r="L37" s="7">
        <v>90</v>
      </c>
      <c r="M37" s="8">
        <v>4</v>
      </c>
      <c r="N37" s="5">
        <v>2</v>
      </c>
      <c r="O37" s="5">
        <v>6</v>
      </c>
      <c r="P37" s="9">
        <f t="shared" si="10"/>
        <v>4</v>
      </c>
      <c r="Q37" s="10">
        <v>8</v>
      </c>
      <c r="R37" s="5">
        <v>4</v>
      </c>
      <c r="S37" s="5">
        <v>10</v>
      </c>
      <c r="T37" s="5">
        <v>140</v>
      </c>
      <c r="U37" s="5">
        <v>130</v>
      </c>
      <c r="V37" s="5">
        <v>170</v>
      </c>
      <c r="W37" s="11">
        <v>4</v>
      </c>
      <c r="X37" s="7">
        <v>3.6</v>
      </c>
      <c r="Y37" s="7">
        <v>4.9000000000000004</v>
      </c>
      <c r="Z37" s="12">
        <v>0</v>
      </c>
      <c r="AA37" s="4">
        <v>0.221</v>
      </c>
      <c r="AB37" s="4">
        <v>130</v>
      </c>
      <c r="AC37" s="5">
        <v>0</v>
      </c>
      <c r="AD37" s="5" t="s">
        <v>689</v>
      </c>
      <c r="AE37" s="4">
        <f>VLOOKUP($AD37,STARING_REEKSEN!$A:$I,3,0)</f>
        <v>0</v>
      </c>
      <c r="AF37" s="4">
        <f>VLOOKUP($AD37,STARING_REEKSEN!$A:$I,4,0)</f>
        <v>0.89</v>
      </c>
      <c r="AG37" s="4">
        <f>VLOOKUP($AD37,STARING_REEKSEN!$A:$I,7,0)/100</f>
        <v>0.30449999999999999</v>
      </c>
      <c r="AH37" s="4">
        <f t="shared" si="1"/>
        <v>0.25</v>
      </c>
      <c r="AI37" s="4">
        <f t="shared" si="2"/>
        <v>0.82101806239737274</v>
      </c>
      <c r="AJ37" s="4">
        <f t="shared" si="3"/>
        <v>0.2225</v>
      </c>
      <c r="AK37" s="4">
        <f t="shared" si="4"/>
        <v>21.25</v>
      </c>
      <c r="AL37" s="4">
        <f t="shared" si="5"/>
        <v>0.43</v>
      </c>
      <c r="AM37" s="4">
        <f t="shared" si="6"/>
        <v>0.61</v>
      </c>
      <c r="AN37">
        <f t="shared" si="7"/>
        <v>0.38</v>
      </c>
      <c r="AO37">
        <f t="shared" si="8"/>
        <v>0</v>
      </c>
      <c r="AP37">
        <f t="shared" si="9"/>
        <v>0</v>
      </c>
    </row>
    <row r="38" spans="1:42" x14ac:dyDescent="0.2">
      <c r="A38" s="22">
        <v>109</v>
      </c>
      <c r="B38" s="4">
        <v>33</v>
      </c>
      <c r="C38" s="5">
        <v>1340</v>
      </c>
      <c r="D38" s="5" t="s">
        <v>544</v>
      </c>
      <c r="E38" s="5" t="s">
        <v>714</v>
      </c>
      <c r="F38" s="5">
        <v>3</v>
      </c>
      <c r="G38" s="5" t="s">
        <v>691</v>
      </c>
      <c r="H38" s="5">
        <v>45</v>
      </c>
      <c r="I38" s="5">
        <v>70</v>
      </c>
      <c r="J38" s="6">
        <v>82</v>
      </c>
      <c r="K38" s="7">
        <v>60</v>
      </c>
      <c r="L38" s="7">
        <v>90</v>
      </c>
      <c r="M38" s="8">
        <v>4</v>
      </c>
      <c r="N38" s="5">
        <v>2</v>
      </c>
      <c r="O38" s="5">
        <v>6</v>
      </c>
      <c r="P38" s="9">
        <f t="shared" si="10"/>
        <v>4</v>
      </c>
      <c r="Q38" s="10">
        <v>8</v>
      </c>
      <c r="R38" s="5">
        <v>4</v>
      </c>
      <c r="S38" s="5">
        <v>10</v>
      </c>
      <c r="T38" s="5">
        <v>140</v>
      </c>
      <c r="U38" s="5">
        <v>130</v>
      </c>
      <c r="V38" s="5">
        <v>170</v>
      </c>
      <c r="W38" s="11">
        <v>4</v>
      </c>
      <c r="X38" s="7">
        <v>3.2</v>
      </c>
      <c r="Y38" s="7">
        <v>4.9000000000000004</v>
      </c>
      <c r="Z38" s="12">
        <v>0</v>
      </c>
      <c r="AA38" s="4">
        <v>0.224</v>
      </c>
      <c r="AB38" s="4">
        <v>130</v>
      </c>
      <c r="AC38" s="5">
        <v>0</v>
      </c>
      <c r="AD38" s="5" t="s">
        <v>689</v>
      </c>
      <c r="AE38" s="4">
        <f>VLOOKUP($AD38,STARING_REEKSEN!$A:$I,3,0)</f>
        <v>0</v>
      </c>
      <c r="AF38" s="4">
        <f>VLOOKUP($AD38,STARING_REEKSEN!$A:$I,4,0)</f>
        <v>0.89</v>
      </c>
      <c r="AG38" s="4">
        <f>VLOOKUP($AD38,STARING_REEKSEN!$A:$I,7,0)/100</f>
        <v>0.30449999999999999</v>
      </c>
      <c r="AH38" s="4">
        <f t="shared" si="1"/>
        <v>0.25</v>
      </c>
      <c r="AI38" s="4">
        <f t="shared" si="2"/>
        <v>0.82101806239737274</v>
      </c>
      <c r="AJ38" s="4">
        <f t="shared" si="3"/>
        <v>0.2225</v>
      </c>
      <c r="AK38" s="4">
        <f t="shared" si="4"/>
        <v>20.5</v>
      </c>
      <c r="AL38" s="4">
        <f t="shared" si="5"/>
        <v>0.43</v>
      </c>
      <c r="AM38" s="4">
        <f t="shared" si="6"/>
        <v>0.61</v>
      </c>
      <c r="AN38">
        <f t="shared" si="7"/>
        <v>0.38</v>
      </c>
      <c r="AO38">
        <f t="shared" si="8"/>
        <v>0</v>
      </c>
      <c r="AP38">
        <f t="shared" si="9"/>
        <v>0</v>
      </c>
    </row>
    <row r="39" spans="1:42" x14ac:dyDescent="0.2">
      <c r="A39" s="22">
        <v>109</v>
      </c>
      <c r="B39" s="4">
        <v>33</v>
      </c>
      <c r="C39" s="5">
        <v>1340</v>
      </c>
      <c r="D39" s="5" t="s">
        <v>544</v>
      </c>
      <c r="E39" s="5" t="s">
        <v>714</v>
      </c>
      <c r="F39" s="5">
        <v>4</v>
      </c>
      <c r="G39" s="5" t="s">
        <v>716</v>
      </c>
      <c r="H39" s="5">
        <v>70</v>
      </c>
      <c r="I39" s="5">
        <v>85</v>
      </c>
      <c r="J39" s="6">
        <v>8</v>
      </c>
      <c r="K39" s="7">
        <v>5</v>
      </c>
      <c r="L39" s="7">
        <v>15</v>
      </c>
      <c r="M39" s="8">
        <v>6</v>
      </c>
      <c r="N39" s="5">
        <v>4</v>
      </c>
      <c r="O39" s="5">
        <v>15</v>
      </c>
      <c r="P39" s="9">
        <f t="shared" si="10"/>
        <v>24</v>
      </c>
      <c r="Q39" s="10">
        <v>30</v>
      </c>
      <c r="R39" s="5">
        <v>10</v>
      </c>
      <c r="S39" s="5">
        <v>45</v>
      </c>
      <c r="T39" s="5">
        <v>130</v>
      </c>
      <c r="U39" s="5">
        <v>110</v>
      </c>
      <c r="V39" s="5">
        <v>180</v>
      </c>
      <c r="W39" s="11">
        <v>4.7</v>
      </c>
      <c r="X39" s="7">
        <v>4.2</v>
      </c>
      <c r="Y39" s="7">
        <v>5.2</v>
      </c>
      <c r="Z39" s="12">
        <v>0</v>
      </c>
      <c r="AA39" s="4">
        <v>1.234</v>
      </c>
      <c r="AB39" s="4">
        <v>410</v>
      </c>
      <c r="AC39" s="5">
        <v>0</v>
      </c>
      <c r="AD39" s="5" t="s">
        <v>717</v>
      </c>
      <c r="AE39" s="4">
        <f>VLOOKUP($AD39,STARING_REEKSEN!$A:$I,3,0)</f>
        <v>0</v>
      </c>
      <c r="AF39" s="4">
        <f>VLOOKUP($AD39,STARING_REEKSEN!$A:$I,4,0)</f>
        <v>0.34</v>
      </c>
      <c r="AG39" s="4">
        <f>VLOOKUP($AD39,STARING_REEKSEN!$A:$I,7,0)/100</f>
        <v>0.44600000000000001</v>
      </c>
      <c r="AH39" s="4">
        <f t="shared" si="1"/>
        <v>0.15</v>
      </c>
      <c r="AI39" s="4">
        <f t="shared" si="2"/>
        <v>0.33632286995515692</v>
      </c>
      <c r="AJ39" s="4">
        <f t="shared" si="3"/>
        <v>5.1000000000000004E-2</v>
      </c>
      <c r="AK39" s="4">
        <f t="shared" si="4"/>
        <v>1.2</v>
      </c>
      <c r="AL39" s="4">
        <f t="shared" si="5"/>
        <v>0.43</v>
      </c>
      <c r="AM39" s="4">
        <f t="shared" si="6"/>
        <v>0.61</v>
      </c>
      <c r="AN39">
        <f t="shared" si="7"/>
        <v>0.38</v>
      </c>
      <c r="AO39">
        <f t="shared" si="8"/>
        <v>0</v>
      </c>
      <c r="AP39">
        <f t="shared" si="9"/>
        <v>0</v>
      </c>
    </row>
    <row r="40" spans="1:42" x14ac:dyDescent="0.2">
      <c r="A40" s="22">
        <v>109</v>
      </c>
      <c r="B40" s="4">
        <v>33</v>
      </c>
      <c r="C40" s="5">
        <v>1340</v>
      </c>
      <c r="D40" s="5" t="s">
        <v>544</v>
      </c>
      <c r="E40" s="5" t="s">
        <v>714</v>
      </c>
      <c r="F40" s="5">
        <v>5</v>
      </c>
      <c r="G40" s="5" t="s">
        <v>698</v>
      </c>
      <c r="H40" s="5">
        <v>85</v>
      </c>
      <c r="I40" s="5">
        <v>120</v>
      </c>
      <c r="J40" s="6">
        <v>0.4</v>
      </c>
      <c r="K40" s="7">
        <v>0.1</v>
      </c>
      <c r="L40" s="7">
        <v>6</v>
      </c>
      <c r="M40" s="8">
        <v>3</v>
      </c>
      <c r="N40" s="5">
        <v>1</v>
      </c>
      <c r="O40" s="5">
        <v>4</v>
      </c>
      <c r="P40" s="9">
        <f t="shared" si="10"/>
        <v>7</v>
      </c>
      <c r="Q40" s="10">
        <v>10</v>
      </c>
      <c r="R40" s="5">
        <v>6</v>
      </c>
      <c r="S40" s="5">
        <v>20</v>
      </c>
      <c r="T40" s="5">
        <v>130</v>
      </c>
      <c r="U40" s="5">
        <v>110</v>
      </c>
      <c r="V40" s="5">
        <v>180</v>
      </c>
      <c r="W40" s="11">
        <v>4.7</v>
      </c>
      <c r="X40" s="7">
        <v>4.2</v>
      </c>
      <c r="Y40" s="7">
        <v>5.2</v>
      </c>
      <c r="Z40" s="12">
        <v>0</v>
      </c>
      <c r="AA40" s="4">
        <v>1.639</v>
      </c>
      <c r="AB40" s="4">
        <v>410</v>
      </c>
      <c r="AC40" s="5">
        <v>0</v>
      </c>
      <c r="AD40" s="5" t="s">
        <v>695</v>
      </c>
      <c r="AE40" s="4">
        <f>VLOOKUP($AD40,STARING_REEKSEN!$A:$I,3,0)</f>
        <v>0</v>
      </c>
      <c r="AF40" s="4">
        <f>VLOOKUP($AD40,STARING_REEKSEN!$A:$I,4,0)</f>
        <v>0.38</v>
      </c>
      <c r="AG40" s="4">
        <f>VLOOKUP($AD40,STARING_REEKSEN!$A:$I,7,0)/100</f>
        <v>0.63900000000000001</v>
      </c>
      <c r="AH40" s="4">
        <f t="shared" si="1"/>
        <v>0.35</v>
      </c>
      <c r="AI40" s="4">
        <f t="shared" si="2"/>
        <v>0.54773082942097018</v>
      </c>
      <c r="AJ40" s="4">
        <f t="shared" si="3"/>
        <v>0.13299999999999998</v>
      </c>
      <c r="AK40" s="4">
        <f t="shared" si="4"/>
        <v>0.13999999999999999</v>
      </c>
      <c r="AL40" s="4">
        <f t="shared" si="5"/>
        <v>0.43</v>
      </c>
      <c r="AM40" s="4">
        <f t="shared" si="6"/>
        <v>0.61</v>
      </c>
      <c r="AN40">
        <f t="shared" si="7"/>
        <v>0.38</v>
      </c>
      <c r="AO40">
        <f t="shared" si="8"/>
        <v>0</v>
      </c>
      <c r="AP40">
        <f t="shared" si="9"/>
        <v>0</v>
      </c>
    </row>
    <row r="41" spans="1:42" x14ac:dyDescent="0.2">
      <c r="A41" s="22">
        <v>110</v>
      </c>
      <c r="B41" s="4">
        <v>51</v>
      </c>
      <c r="C41" s="5">
        <v>1350</v>
      </c>
      <c r="D41" s="5" t="s">
        <v>540</v>
      </c>
      <c r="E41" s="5" t="s">
        <v>714</v>
      </c>
      <c r="F41" s="5">
        <v>1</v>
      </c>
      <c r="G41" s="5" t="s">
        <v>707</v>
      </c>
      <c r="H41" s="5">
        <v>0</v>
      </c>
      <c r="I41" s="5">
        <v>20</v>
      </c>
      <c r="J41" s="6">
        <v>15</v>
      </c>
      <c r="K41" s="7">
        <v>5</v>
      </c>
      <c r="L41" s="7">
        <v>30</v>
      </c>
      <c r="M41" s="8">
        <v>3</v>
      </c>
      <c r="N41" s="5">
        <v>2</v>
      </c>
      <c r="O41" s="5">
        <v>6</v>
      </c>
      <c r="P41" s="9">
        <f t="shared" si="10"/>
        <v>9</v>
      </c>
      <c r="Q41" s="10">
        <v>12</v>
      </c>
      <c r="R41" s="5">
        <v>8</v>
      </c>
      <c r="S41" s="5">
        <v>20</v>
      </c>
      <c r="T41" s="5">
        <v>145</v>
      </c>
      <c r="U41" s="5">
        <v>130</v>
      </c>
      <c r="V41" s="5">
        <v>180</v>
      </c>
      <c r="W41" s="11">
        <v>4.5999999999999996</v>
      </c>
      <c r="X41" s="7">
        <v>4</v>
      </c>
      <c r="Y41" s="7">
        <v>5</v>
      </c>
      <c r="Z41" s="12">
        <v>0</v>
      </c>
      <c r="AA41" s="4">
        <v>0.64</v>
      </c>
      <c r="AB41" s="4">
        <v>692</v>
      </c>
      <c r="AC41" s="5">
        <v>1</v>
      </c>
      <c r="AD41" s="5" t="s">
        <v>715</v>
      </c>
      <c r="AE41" s="4">
        <f>VLOOKUP($AD41,STARING_REEKSEN!$A:$I,3,0)</f>
        <v>0.01</v>
      </c>
      <c r="AF41" s="4">
        <f>VLOOKUP($AD41,STARING_REEKSEN!$A:$I,4,0)</f>
        <v>0.53</v>
      </c>
      <c r="AG41" s="4">
        <f>VLOOKUP($AD41,STARING_REEKSEN!$A:$I,7,0)/100</f>
        <v>0.81279999999999997</v>
      </c>
      <c r="AH41" s="4">
        <f t="shared" si="1"/>
        <v>0.2</v>
      </c>
      <c r="AI41" s="4">
        <f t="shared" si="2"/>
        <v>0.24606299212598429</v>
      </c>
      <c r="AJ41" s="4">
        <f t="shared" si="3"/>
        <v>0.10400000000000001</v>
      </c>
      <c r="AK41" s="4">
        <f t="shared" si="4"/>
        <v>3</v>
      </c>
      <c r="AL41" s="4">
        <f t="shared" si="5"/>
        <v>0.36</v>
      </c>
      <c r="AM41" s="4">
        <f t="shared" si="6"/>
        <v>0.53</v>
      </c>
      <c r="AN41">
        <f t="shared" si="7"/>
        <v>0.32</v>
      </c>
      <c r="AO41">
        <f t="shared" si="8"/>
        <v>0</v>
      </c>
      <c r="AP41">
        <f t="shared" si="9"/>
        <v>0</v>
      </c>
    </row>
    <row r="42" spans="1:42" x14ac:dyDescent="0.2">
      <c r="A42" s="22">
        <v>110</v>
      </c>
      <c r="B42" s="4">
        <v>51</v>
      </c>
      <c r="C42" s="5">
        <v>1350</v>
      </c>
      <c r="D42" s="5" t="s">
        <v>540</v>
      </c>
      <c r="E42" s="5" t="s">
        <v>714</v>
      </c>
      <c r="F42" s="5">
        <v>2</v>
      </c>
      <c r="G42" s="5" t="s">
        <v>690</v>
      </c>
      <c r="H42" s="5">
        <v>20</v>
      </c>
      <c r="I42" s="5">
        <v>55</v>
      </c>
      <c r="J42" s="6">
        <v>93</v>
      </c>
      <c r="K42" s="7">
        <v>70</v>
      </c>
      <c r="L42" s="7">
        <v>98</v>
      </c>
      <c r="M42" s="8">
        <v>4</v>
      </c>
      <c r="N42" s="5">
        <v>2</v>
      </c>
      <c r="O42" s="5">
        <v>6</v>
      </c>
      <c r="P42" s="9">
        <f t="shared" si="10"/>
        <v>4</v>
      </c>
      <c r="Q42" s="10">
        <v>8</v>
      </c>
      <c r="R42" s="5">
        <v>4</v>
      </c>
      <c r="S42" s="5">
        <v>10</v>
      </c>
      <c r="T42" s="5">
        <v>140</v>
      </c>
      <c r="U42" s="5">
        <v>130</v>
      </c>
      <c r="V42" s="5">
        <v>170</v>
      </c>
      <c r="W42" s="11">
        <v>3.4</v>
      </c>
      <c r="X42" s="7">
        <v>3.2</v>
      </c>
      <c r="Y42" s="7">
        <v>4.5</v>
      </c>
      <c r="Z42" s="12">
        <v>0</v>
      </c>
      <c r="AA42" s="4">
        <v>0.16700000000000001</v>
      </c>
      <c r="AB42" s="4">
        <v>150</v>
      </c>
      <c r="AC42" s="5">
        <v>0</v>
      </c>
      <c r="AD42" s="5" t="s">
        <v>705</v>
      </c>
      <c r="AE42" s="4">
        <f>VLOOKUP($AD42,STARING_REEKSEN!$A:$I,3,0)</f>
        <v>0</v>
      </c>
      <c r="AF42" s="4">
        <f>VLOOKUP($AD42,STARING_REEKSEN!$A:$I,4,0)</f>
        <v>0.87</v>
      </c>
      <c r="AG42" s="4">
        <f>VLOOKUP($AD42,STARING_REEKSEN!$A:$I,7,0)/100</f>
        <v>0.14660000000000001</v>
      </c>
      <c r="AH42" s="4">
        <f t="shared" si="1"/>
        <v>0.35</v>
      </c>
      <c r="AI42" s="4">
        <f t="shared" si="2"/>
        <v>2.3874488403819916</v>
      </c>
      <c r="AJ42" s="4">
        <f t="shared" si="3"/>
        <v>0.30449999999999999</v>
      </c>
      <c r="AK42" s="4">
        <f t="shared" si="4"/>
        <v>32.549999999999997</v>
      </c>
      <c r="AL42" s="4">
        <f t="shared" si="5"/>
        <v>0.36</v>
      </c>
      <c r="AM42" s="4">
        <f t="shared" si="6"/>
        <v>0.53</v>
      </c>
      <c r="AN42">
        <f t="shared" si="7"/>
        <v>0.32</v>
      </c>
      <c r="AO42">
        <f t="shared" si="8"/>
        <v>0</v>
      </c>
      <c r="AP42">
        <f t="shared" si="9"/>
        <v>0</v>
      </c>
    </row>
    <row r="43" spans="1:42" x14ac:dyDescent="0.2">
      <c r="A43" s="22">
        <v>110</v>
      </c>
      <c r="B43" s="4">
        <v>51</v>
      </c>
      <c r="C43" s="5">
        <v>1350</v>
      </c>
      <c r="D43" s="5" t="s">
        <v>540</v>
      </c>
      <c r="E43" s="5" t="s">
        <v>714</v>
      </c>
      <c r="F43" s="5">
        <v>3</v>
      </c>
      <c r="G43" s="5" t="s">
        <v>716</v>
      </c>
      <c r="H43" s="5">
        <v>55</v>
      </c>
      <c r="I43" s="5">
        <v>70</v>
      </c>
      <c r="J43" s="6">
        <v>5</v>
      </c>
      <c r="K43" s="7">
        <v>4</v>
      </c>
      <c r="L43" s="7">
        <v>15</v>
      </c>
      <c r="M43" s="8">
        <v>5</v>
      </c>
      <c r="N43" s="5">
        <v>3</v>
      </c>
      <c r="O43" s="5">
        <v>10</v>
      </c>
      <c r="P43" s="9">
        <f t="shared" si="10"/>
        <v>9</v>
      </c>
      <c r="Q43" s="10">
        <v>14</v>
      </c>
      <c r="R43" s="5">
        <v>6</v>
      </c>
      <c r="S43" s="5">
        <v>25</v>
      </c>
      <c r="T43" s="5">
        <v>135</v>
      </c>
      <c r="U43" s="5">
        <v>110</v>
      </c>
      <c r="V43" s="5">
        <v>180</v>
      </c>
      <c r="W43" s="11">
        <v>4.7</v>
      </c>
      <c r="X43" s="7">
        <v>4.2</v>
      </c>
      <c r="Y43" s="7">
        <v>5.2</v>
      </c>
      <c r="Z43" s="12">
        <v>0</v>
      </c>
      <c r="AA43" s="4">
        <v>1.3759999999999999</v>
      </c>
      <c r="AB43" s="4">
        <v>410</v>
      </c>
      <c r="AC43" s="5">
        <v>0</v>
      </c>
      <c r="AD43" s="5" t="s">
        <v>695</v>
      </c>
      <c r="AE43" s="4">
        <f>VLOOKUP($AD43,STARING_REEKSEN!$A:$I,3,0)</f>
        <v>0</v>
      </c>
      <c r="AF43" s="4">
        <f>VLOOKUP($AD43,STARING_REEKSEN!$A:$I,4,0)</f>
        <v>0.38</v>
      </c>
      <c r="AG43" s="4">
        <f>VLOOKUP($AD43,STARING_REEKSEN!$A:$I,7,0)/100</f>
        <v>0.63900000000000001</v>
      </c>
      <c r="AH43" s="4">
        <f t="shared" si="1"/>
        <v>0.15</v>
      </c>
      <c r="AI43" s="4">
        <f t="shared" si="2"/>
        <v>0.23474178403755866</v>
      </c>
      <c r="AJ43" s="4">
        <f t="shared" si="3"/>
        <v>5.6999999999999995E-2</v>
      </c>
      <c r="AK43" s="4">
        <f t="shared" si="4"/>
        <v>0.75</v>
      </c>
      <c r="AL43" s="4">
        <f t="shared" si="5"/>
        <v>0.36</v>
      </c>
      <c r="AM43" s="4">
        <f t="shared" si="6"/>
        <v>0.53</v>
      </c>
      <c r="AN43">
        <f t="shared" si="7"/>
        <v>0.32</v>
      </c>
      <c r="AO43">
        <f t="shared" si="8"/>
        <v>0</v>
      </c>
      <c r="AP43">
        <f t="shared" si="9"/>
        <v>0</v>
      </c>
    </row>
    <row r="44" spans="1:42" x14ac:dyDescent="0.2">
      <c r="A44" s="22">
        <v>110</v>
      </c>
      <c r="B44" s="4">
        <v>51</v>
      </c>
      <c r="C44" s="5">
        <v>1350</v>
      </c>
      <c r="D44" s="5" t="s">
        <v>540</v>
      </c>
      <c r="E44" s="5" t="s">
        <v>714</v>
      </c>
      <c r="F44" s="5">
        <v>4</v>
      </c>
      <c r="G44" s="5" t="s">
        <v>718</v>
      </c>
      <c r="H44" s="5">
        <v>70</v>
      </c>
      <c r="I44" s="5">
        <v>90</v>
      </c>
      <c r="J44" s="6">
        <v>8</v>
      </c>
      <c r="K44" s="7">
        <v>3</v>
      </c>
      <c r="L44" s="7">
        <v>15</v>
      </c>
      <c r="M44" s="8">
        <v>3</v>
      </c>
      <c r="N44" s="5">
        <v>2</v>
      </c>
      <c r="O44" s="5">
        <v>6</v>
      </c>
      <c r="P44" s="9">
        <f t="shared" si="10"/>
        <v>5</v>
      </c>
      <c r="Q44" s="10">
        <v>8</v>
      </c>
      <c r="R44" s="5">
        <v>6</v>
      </c>
      <c r="S44" s="5">
        <v>20</v>
      </c>
      <c r="T44" s="5">
        <v>140</v>
      </c>
      <c r="U44" s="5">
        <v>110</v>
      </c>
      <c r="V44" s="5">
        <v>180</v>
      </c>
      <c r="W44" s="11">
        <v>4.7</v>
      </c>
      <c r="X44" s="7">
        <v>4.2</v>
      </c>
      <c r="Y44" s="7">
        <v>5.2</v>
      </c>
      <c r="Z44" s="12">
        <v>0</v>
      </c>
      <c r="AA44" s="4">
        <v>1.3460000000000001</v>
      </c>
      <c r="AB44" s="4">
        <v>410</v>
      </c>
      <c r="AC44" s="5">
        <v>0</v>
      </c>
      <c r="AD44" s="5" t="s">
        <v>711</v>
      </c>
      <c r="AE44" s="4">
        <f>VLOOKUP($AD44,STARING_REEKSEN!$A:$I,3,0)</f>
        <v>0</v>
      </c>
      <c r="AF44" s="4">
        <f>VLOOKUP($AD44,STARING_REEKSEN!$A:$I,4,0)</f>
        <v>0.35</v>
      </c>
      <c r="AG44" s="4">
        <f>VLOOKUP($AD44,STARING_REEKSEN!$A:$I,7,0)/100</f>
        <v>0.997</v>
      </c>
      <c r="AH44" s="4">
        <f t="shared" si="1"/>
        <v>0.2</v>
      </c>
      <c r="AI44" s="4">
        <f t="shared" si="2"/>
        <v>0.20060180541624875</v>
      </c>
      <c r="AJ44" s="4">
        <f t="shared" si="3"/>
        <v>6.9999999999999993E-2</v>
      </c>
      <c r="AK44" s="4">
        <f t="shared" si="4"/>
        <v>1.6</v>
      </c>
      <c r="AL44" s="4">
        <f t="shared" si="5"/>
        <v>0.36</v>
      </c>
      <c r="AM44" s="4">
        <f t="shared" si="6"/>
        <v>0.53</v>
      </c>
      <c r="AN44">
        <f t="shared" si="7"/>
        <v>0.32</v>
      </c>
      <c r="AO44">
        <f t="shared" si="8"/>
        <v>0</v>
      </c>
      <c r="AP44">
        <f t="shared" si="9"/>
        <v>0</v>
      </c>
    </row>
    <row r="45" spans="1:42" x14ac:dyDescent="0.2">
      <c r="A45" s="22">
        <v>110</v>
      </c>
      <c r="B45" s="4">
        <v>51</v>
      </c>
      <c r="C45" s="5">
        <v>1350</v>
      </c>
      <c r="D45" s="5" t="s">
        <v>540</v>
      </c>
      <c r="E45" s="5" t="s">
        <v>714</v>
      </c>
      <c r="F45" s="5">
        <v>5</v>
      </c>
      <c r="G45" s="5" t="s">
        <v>698</v>
      </c>
      <c r="H45" s="5">
        <v>90</v>
      </c>
      <c r="I45" s="5">
        <v>120</v>
      </c>
      <c r="J45" s="6">
        <v>0.4</v>
      </c>
      <c r="K45" s="7">
        <v>0.1</v>
      </c>
      <c r="L45" s="7">
        <v>3</v>
      </c>
      <c r="M45" s="8">
        <v>3</v>
      </c>
      <c r="N45" s="5">
        <v>2</v>
      </c>
      <c r="O45" s="5">
        <v>6</v>
      </c>
      <c r="P45" s="9">
        <f t="shared" si="10"/>
        <v>5</v>
      </c>
      <c r="Q45" s="10">
        <v>8</v>
      </c>
      <c r="R45" s="5">
        <v>6</v>
      </c>
      <c r="S45" s="5">
        <v>20</v>
      </c>
      <c r="T45" s="5">
        <v>140</v>
      </c>
      <c r="U45" s="5">
        <v>110</v>
      </c>
      <c r="V45" s="5">
        <v>180</v>
      </c>
      <c r="W45" s="11">
        <v>4.7</v>
      </c>
      <c r="X45" s="7">
        <v>4.2</v>
      </c>
      <c r="Y45" s="7">
        <v>5.2</v>
      </c>
      <c r="Z45" s="12">
        <v>0</v>
      </c>
      <c r="AA45" s="4">
        <v>1.6579999999999999</v>
      </c>
      <c r="AB45" s="4">
        <v>410</v>
      </c>
      <c r="AC45" s="5">
        <v>0</v>
      </c>
      <c r="AD45" s="5" t="s">
        <v>711</v>
      </c>
      <c r="AE45" s="4">
        <f>VLOOKUP($AD45,STARING_REEKSEN!$A:$I,3,0)</f>
        <v>0</v>
      </c>
      <c r="AF45" s="4">
        <f>VLOOKUP($AD45,STARING_REEKSEN!$A:$I,4,0)</f>
        <v>0.35</v>
      </c>
      <c r="AG45" s="4">
        <f>VLOOKUP($AD45,STARING_REEKSEN!$A:$I,7,0)/100</f>
        <v>0.997</v>
      </c>
      <c r="AH45" s="4">
        <f t="shared" si="1"/>
        <v>0.3</v>
      </c>
      <c r="AI45" s="4">
        <f t="shared" si="2"/>
        <v>0.30090270812437309</v>
      </c>
      <c r="AJ45" s="4">
        <f t="shared" si="3"/>
        <v>0.105</v>
      </c>
      <c r="AK45" s="4">
        <f t="shared" si="4"/>
        <v>0.12</v>
      </c>
      <c r="AL45" s="4">
        <f t="shared" si="5"/>
        <v>0.36</v>
      </c>
      <c r="AM45" s="4">
        <f t="shared" si="6"/>
        <v>0.53</v>
      </c>
      <c r="AN45">
        <f t="shared" si="7"/>
        <v>0.32</v>
      </c>
      <c r="AO45">
        <f t="shared" si="8"/>
        <v>0</v>
      </c>
      <c r="AP45">
        <f t="shared" si="9"/>
        <v>0</v>
      </c>
    </row>
    <row r="46" spans="1:42" x14ac:dyDescent="0.2">
      <c r="A46" s="4">
        <v>201</v>
      </c>
      <c r="B46" s="4">
        <v>51</v>
      </c>
      <c r="C46" s="5">
        <v>2080</v>
      </c>
      <c r="D46" s="5" t="s">
        <v>512</v>
      </c>
      <c r="E46" s="5" t="s">
        <v>685</v>
      </c>
      <c r="F46" s="5">
        <v>1</v>
      </c>
      <c r="G46" s="5" t="s">
        <v>696</v>
      </c>
      <c r="H46" s="5">
        <v>0</v>
      </c>
      <c r="I46" s="5">
        <v>20</v>
      </c>
      <c r="J46" s="6">
        <v>30</v>
      </c>
      <c r="K46" s="7">
        <v>20</v>
      </c>
      <c r="L46" s="7">
        <v>40</v>
      </c>
      <c r="M46" s="8">
        <v>45</v>
      </c>
      <c r="N46" s="5">
        <v>25</v>
      </c>
      <c r="O46" s="5">
        <v>50</v>
      </c>
      <c r="P46" s="9">
        <f t="shared" si="10"/>
        <v>43</v>
      </c>
      <c r="Q46" s="10">
        <v>88</v>
      </c>
      <c r="R46" s="5">
        <v>70</v>
      </c>
      <c r="S46" s="5">
        <v>95</v>
      </c>
      <c r="T46" s="5">
        <v>110</v>
      </c>
      <c r="U46" s="5">
        <v>90</v>
      </c>
      <c r="V46" s="5">
        <v>140</v>
      </c>
      <c r="W46" s="11">
        <v>5.6</v>
      </c>
      <c r="X46" s="7">
        <v>5</v>
      </c>
      <c r="Y46" s="7">
        <v>6</v>
      </c>
      <c r="Z46" s="12">
        <v>0.1</v>
      </c>
      <c r="AA46" s="4">
        <v>0.59899999999999998</v>
      </c>
      <c r="AB46" s="4">
        <v>210</v>
      </c>
      <c r="AC46" s="5">
        <v>1</v>
      </c>
      <c r="AD46" s="5" t="s">
        <v>687</v>
      </c>
      <c r="AE46" s="4">
        <f>VLOOKUP($AD46,STARING_REEKSEN!$A:$I,3,0)</f>
        <v>0</v>
      </c>
      <c r="AF46" s="4">
        <f>VLOOKUP($AD46,STARING_REEKSEN!$A:$I,4,0)</f>
        <v>0.72</v>
      </c>
      <c r="AG46" s="4">
        <f>VLOOKUP($AD46,STARING_REEKSEN!$A:$I,7,0)/100</f>
        <v>4.4600000000000001E-2</v>
      </c>
      <c r="AH46" s="4">
        <f t="shared" si="1"/>
        <v>0.2</v>
      </c>
      <c r="AI46" s="4">
        <f t="shared" si="2"/>
        <v>4.4843049327354265</v>
      </c>
      <c r="AJ46" s="4">
        <f t="shared" si="3"/>
        <v>0.14399999999999999</v>
      </c>
      <c r="AK46" s="4">
        <f t="shared" si="4"/>
        <v>6</v>
      </c>
      <c r="AL46" s="4">
        <f t="shared" si="5"/>
        <v>0.09</v>
      </c>
      <c r="AM46" s="4">
        <f t="shared" si="6"/>
        <v>0.53</v>
      </c>
      <c r="AN46">
        <f t="shared" si="7"/>
        <v>0.12</v>
      </c>
      <c r="AO46">
        <f t="shared" si="8"/>
        <v>0.2</v>
      </c>
      <c r="AP46">
        <f t="shared" si="9"/>
        <v>1.2000000000000002</v>
      </c>
    </row>
    <row r="47" spans="1:42" x14ac:dyDescent="0.2">
      <c r="A47" s="4">
        <v>201</v>
      </c>
      <c r="B47" s="4">
        <v>51</v>
      </c>
      <c r="C47" s="5">
        <v>2080</v>
      </c>
      <c r="D47" s="5" t="s">
        <v>512</v>
      </c>
      <c r="E47" s="5" t="s">
        <v>685</v>
      </c>
      <c r="F47" s="5">
        <v>2</v>
      </c>
      <c r="G47" s="5" t="s">
        <v>702</v>
      </c>
      <c r="H47" s="5">
        <v>20</v>
      </c>
      <c r="I47" s="5">
        <v>30</v>
      </c>
      <c r="J47" s="6">
        <v>60</v>
      </c>
      <c r="K47" s="7">
        <v>30</v>
      </c>
      <c r="L47" s="7">
        <v>70</v>
      </c>
      <c r="M47" s="8">
        <v>45</v>
      </c>
      <c r="N47" s="5">
        <v>25</v>
      </c>
      <c r="O47" s="5">
        <v>50</v>
      </c>
      <c r="P47" s="9">
        <f t="shared" si="10"/>
        <v>43</v>
      </c>
      <c r="Q47" s="10">
        <v>88</v>
      </c>
      <c r="R47" s="5">
        <v>70</v>
      </c>
      <c r="S47" s="5">
        <v>95</v>
      </c>
      <c r="T47" s="5">
        <v>110</v>
      </c>
      <c r="U47" s="5">
        <v>90</v>
      </c>
      <c r="V47" s="5">
        <v>140</v>
      </c>
      <c r="W47" s="11">
        <v>5.6</v>
      </c>
      <c r="X47" s="7">
        <v>5</v>
      </c>
      <c r="Y47" s="7">
        <v>6</v>
      </c>
      <c r="Z47" s="12">
        <v>0.1</v>
      </c>
      <c r="AA47" s="4">
        <v>0.251</v>
      </c>
      <c r="AB47" s="4">
        <v>110</v>
      </c>
      <c r="AC47" s="5">
        <v>0</v>
      </c>
      <c r="AD47" s="5" t="s">
        <v>693</v>
      </c>
      <c r="AE47" s="4">
        <f>VLOOKUP($AD47,STARING_REEKSEN!$A:$I,3,0)</f>
        <v>0.01</v>
      </c>
      <c r="AF47" s="4">
        <f>VLOOKUP($AD47,STARING_REEKSEN!$A:$I,4,0)</f>
        <v>0.56999999999999995</v>
      </c>
      <c r="AG47" s="4">
        <f>VLOOKUP($AD47,STARING_REEKSEN!$A:$I,7,0)/100</f>
        <v>0.34450000000000003</v>
      </c>
      <c r="AH47" s="4">
        <f t="shared" si="1"/>
        <v>0.1</v>
      </c>
      <c r="AI47" s="4">
        <f t="shared" si="2"/>
        <v>0.29027576197387517</v>
      </c>
      <c r="AJ47" s="4">
        <f t="shared" si="3"/>
        <v>5.5999999999999994E-2</v>
      </c>
      <c r="AK47" s="4">
        <f t="shared" si="4"/>
        <v>6</v>
      </c>
      <c r="AL47" s="4">
        <f t="shared" si="5"/>
        <v>0.09</v>
      </c>
      <c r="AM47" s="4">
        <f t="shared" si="6"/>
        <v>0.53</v>
      </c>
      <c r="AN47">
        <f t="shared" si="7"/>
        <v>0.12</v>
      </c>
      <c r="AO47">
        <f t="shared" si="8"/>
        <v>0.1</v>
      </c>
      <c r="AP47">
        <f t="shared" si="9"/>
        <v>1.2000000000000002</v>
      </c>
    </row>
    <row r="48" spans="1:42" x14ac:dyDescent="0.2">
      <c r="A48" s="4">
        <v>201</v>
      </c>
      <c r="B48" s="4">
        <v>51</v>
      </c>
      <c r="C48" s="5">
        <v>2080</v>
      </c>
      <c r="D48" s="5" t="s">
        <v>512</v>
      </c>
      <c r="E48" s="5" t="s">
        <v>685</v>
      </c>
      <c r="F48" s="5">
        <v>3</v>
      </c>
      <c r="G48" s="5" t="s">
        <v>719</v>
      </c>
      <c r="H48" s="5">
        <v>30</v>
      </c>
      <c r="I48" s="5">
        <v>70</v>
      </c>
      <c r="J48" s="6">
        <v>3</v>
      </c>
      <c r="K48" s="7">
        <v>1</v>
      </c>
      <c r="L48" s="7">
        <v>10</v>
      </c>
      <c r="M48" s="8">
        <v>46</v>
      </c>
      <c r="N48" s="5">
        <v>25</v>
      </c>
      <c r="O48" s="5">
        <v>55</v>
      </c>
      <c r="P48" s="9">
        <f t="shared" si="10"/>
        <v>49</v>
      </c>
      <c r="Q48" s="10">
        <v>95</v>
      </c>
      <c r="R48" s="5">
        <v>70</v>
      </c>
      <c r="S48" s="5">
        <v>100</v>
      </c>
      <c r="T48" s="5">
        <v>110</v>
      </c>
      <c r="U48" s="5">
        <v>90</v>
      </c>
      <c r="V48" s="5">
        <v>140</v>
      </c>
      <c r="W48" s="11">
        <v>6.2</v>
      </c>
      <c r="X48" s="7">
        <v>5</v>
      </c>
      <c r="Y48" s="7">
        <v>7</v>
      </c>
      <c r="Z48" s="12">
        <v>0.3</v>
      </c>
      <c r="AA48" s="4">
        <v>1.214</v>
      </c>
      <c r="AB48" s="4">
        <v>210</v>
      </c>
      <c r="AC48" s="5">
        <v>0</v>
      </c>
      <c r="AD48" s="5" t="s">
        <v>720</v>
      </c>
      <c r="AE48" s="4">
        <f>VLOOKUP($AD48,STARING_REEKSEN!$A:$I,3,0)</f>
        <v>0</v>
      </c>
      <c r="AF48" s="4">
        <f>VLOOKUP($AD48,STARING_REEKSEN!$A:$I,4,0)</f>
        <v>0.49</v>
      </c>
      <c r="AG48" s="4">
        <f>VLOOKUP($AD48,STARING_REEKSEN!$A:$I,7,0)/100</f>
        <v>0.10800000000000001</v>
      </c>
      <c r="AH48" s="4">
        <f t="shared" si="1"/>
        <v>0.4</v>
      </c>
      <c r="AI48" s="4">
        <f t="shared" si="2"/>
        <v>3.7037037037037033</v>
      </c>
      <c r="AJ48" s="4">
        <f t="shared" si="3"/>
        <v>0.19600000000000001</v>
      </c>
      <c r="AK48" s="4">
        <f t="shared" si="4"/>
        <v>1.2000000000000002</v>
      </c>
      <c r="AL48" s="4">
        <f t="shared" si="5"/>
        <v>0.09</v>
      </c>
      <c r="AM48" s="4">
        <f t="shared" si="6"/>
        <v>0.53</v>
      </c>
      <c r="AN48">
        <f t="shared" si="7"/>
        <v>0.12</v>
      </c>
      <c r="AO48">
        <f t="shared" si="8"/>
        <v>0.4</v>
      </c>
      <c r="AP48">
        <f t="shared" si="9"/>
        <v>1.2000000000000002</v>
      </c>
    </row>
    <row r="49" spans="1:42" x14ac:dyDescent="0.2">
      <c r="A49" s="4">
        <v>201</v>
      </c>
      <c r="B49" s="4">
        <v>51</v>
      </c>
      <c r="C49" s="5">
        <v>2080</v>
      </c>
      <c r="D49" s="5" t="s">
        <v>512</v>
      </c>
      <c r="E49" s="5" t="s">
        <v>685</v>
      </c>
      <c r="F49" s="5">
        <v>4</v>
      </c>
      <c r="G49" s="5" t="s">
        <v>721</v>
      </c>
      <c r="H49" s="5">
        <v>70</v>
      </c>
      <c r="I49" s="5">
        <v>120</v>
      </c>
      <c r="J49" s="6">
        <v>2</v>
      </c>
      <c r="K49" s="7">
        <v>1</v>
      </c>
      <c r="L49" s="7">
        <v>10</v>
      </c>
      <c r="M49" s="8">
        <v>38</v>
      </c>
      <c r="N49" s="5">
        <v>25</v>
      </c>
      <c r="O49" s="5">
        <v>55</v>
      </c>
      <c r="P49" s="9">
        <f t="shared" si="10"/>
        <v>57</v>
      </c>
      <c r="Q49" s="10">
        <v>95</v>
      </c>
      <c r="R49" s="5">
        <v>70</v>
      </c>
      <c r="S49" s="5">
        <v>100</v>
      </c>
      <c r="T49" s="5">
        <v>110</v>
      </c>
      <c r="U49" s="5">
        <v>90</v>
      </c>
      <c r="V49" s="5">
        <v>140</v>
      </c>
      <c r="W49" s="11">
        <v>7</v>
      </c>
      <c r="X49" s="7">
        <v>5</v>
      </c>
      <c r="Y49" s="7">
        <v>7.2</v>
      </c>
      <c r="Z49" s="12">
        <v>1.1000000000000001</v>
      </c>
      <c r="AA49" s="4">
        <v>1.2909999999999999</v>
      </c>
      <c r="AB49" s="4">
        <v>210</v>
      </c>
      <c r="AC49" s="5">
        <v>0</v>
      </c>
      <c r="AD49" s="5" t="s">
        <v>720</v>
      </c>
      <c r="AE49" s="4">
        <f>VLOOKUP($AD49,STARING_REEKSEN!$A:$I,3,0)</f>
        <v>0</v>
      </c>
      <c r="AF49" s="4">
        <f>VLOOKUP($AD49,STARING_REEKSEN!$A:$I,4,0)</f>
        <v>0.49</v>
      </c>
      <c r="AG49" s="4">
        <f>VLOOKUP($AD49,STARING_REEKSEN!$A:$I,7,0)/100</f>
        <v>0.10800000000000001</v>
      </c>
      <c r="AH49" s="4">
        <f t="shared" si="1"/>
        <v>0.5</v>
      </c>
      <c r="AI49" s="4">
        <f t="shared" si="2"/>
        <v>4.6296296296296289</v>
      </c>
      <c r="AJ49" s="4">
        <f t="shared" si="3"/>
        <v>0.245</v>
      </c>
      <c r="AK49" s="4">
        <f t="shared" si="4"/>
        <v>1</v>
      </c>
      <c r="AL49" s="4">
        <f t="shared" si="5"/>
        <v>0.09</v>
      </c>
      <c r="AM49" s="4">
        <f t="shared" si="6"/>
        <v>0.53</v>
      </c>
      <c r="AN49">
        <f t="shared" si="7"/>
        <v>0.12</v>
      </c>
      <c r="AO49">
        <f t="shared" si="8"/>
        <v>0.5</v>
      </c>
      <c r="AP49">
        <f t="shared" si="9"/>
        <v>1.2000000000000002</v>
      </c>
    </row>
    <row r="50" spans="1:42" x14ac:dyDescent="0.2">
      <c r="A50" s="4">
        <v>202</v>
      </c>
      <c r="B50" s="4">
        <v>51</v>
      </c>
      <c r="C50" s="5">
        <v>2010</v>
      </c>
      <c r="D50" s="5" t="s">
        <v>564</v>
      </c>
      <c r="E50" s="5" t="s">
        <v>685</v>
      </c>
      <c r="F50" s="5">
        <v>1</v>
      </c>
      <c r="G50" s="5" t="s">
        <v>696</v>
      </c>
      <c r="H50" s="5">
        <v>0</v>
      </c>
      <c r="I50" s="5">
        <v>8</v>
      </c>
      <c r="J50" s="6">
        <v>12</v>
      </c>
      <c r="K50" s="7">
        <v>5</v>
      </c>
      <c r="L50" s="7">
        <v>20</v>
      </c>
      <c r="M50" s="8">
        <v>20</v>
      </c>
      <c r="N50" s="5">
        <v>15</v>
      </c>
      <c r="O50" s="5">
        <v>40</v>
      </c>
      <c r="P50" s="9">
        <f t="shared" si="10"/>
        <v>25</v>
      </c>
      <c r="Q50" s="10">
        <v>45</v>
      </c>
      <c r="R50" s="5">
        <v>40</v>
      </c>
      <c r="S50" s="5">
        <v>65</v>
      </c>
      <c r="T50" s="5">
        <v>155</v>
      </c>
      <c r="U50" s="5">
        <v>130</v>
      </c>
      <c r="V50" s="5">
        <v>180</v>
      </c>
      <c r="W50" s="11">
        <v>5</v>
      </c>
      <c r="X50" s="7">
        <v>4.8</v>
      </c>
      <c r="Y50" s="7">
        <v>6</v>
      </c>
      <c r="Z50" s="12">
        <v>0</v>
      </c>
      <c r="AA50" s="4">
        <v>0.97599999999999998</v>
      </c>
      <c r="AB50" s="4">
        <v>210</v>
      </c>
      <c r="AC50" s="5">
        <v>1</v>
      </c>
      <c r="AD50" s="5" t="s">
        <v>722</v>
      </c>
      <c r="AE50" s="4">
        <f>VLOOKUP($AD50,STARING_REEKSEN!$A:$I,3,0)</f>
        <v>0</v>
      </c>
      <c r="AF50" s="4">
        <f>VLOOKUP($AD50,STARING_REEKSEN!$A:$I,4,0)</f>
        <v>0.43</v>
      </c>
      <c r="AG50" s="4">
        <f>VLOOKUP($AD50,STARING_REEKSEN!$A:$I,7,0)/100</f>
        <v>1.54E-2</v>
      </c>
      <c r="AH50" s="4">
        <f t="shared" si="1"/>
        <v>0.08</v>
      </c>
      <c r="AI50" s="4">
        <f t="shared" si="2"/>
        <v>5.1948051948051948</v>
      </c>
      <c r="AJ50" s="4">
        <f t="shared" si="3"/>
        <v>3.44E-2</v>
      </c>
      <c r="AK50" s="4">
        <f t="shared" si="4"/>
        <v>0.96</v>
      </c>
      <c r="AL50" s="4">
        <f t="shared" si="5"/>
        <v>0.1</v>
      </c>
      <c r="AM50" s="4">
        <f t="shared" si="6"/>
        <v>0.41</v>
      </c>
      <c r="AN50">
        <f t="shared" si="7"/>
        <v>0.14000000000000001</v>
      </c>
      <c r="AO50">
        <f t="shared" si="8"/>
        <v>0</v>
      </c>
      <c r="AP50">
        <f t="shared" si="9"/>
        <v>0</v>
      </c>
    </row>
    <row r="51" spans="1:42" x14ac:dyDescent="0.2">
      <c r="A51" s="4">
        <v>202</v>
      </c>
      <c r="B51" s="4">
        <v>51</v>
      </c>
      <c r="C51" s="5">
        <v>2010</v>
      </c>
      <c r="D51" s="5" t="s">
        <v>564</v>
      </c>
      <c r="E51" s="5" t="s">
        <v>685</v>
      </c>
      <c r="F51" s="5">
        <v>2</v>
      </c>
      <c r="G51" s="5" t="s">
        <v>696</v>
      </c>
      <c r="H51" s="5">
        <v>8</v>
      </c>
      <c r="I51" s="5">
        <v>15</v>
      </c>
      <c r="J51" s="6">
        <v>8</v>
      </c>
      <c r="K51" s="7">
        <v>5</v>
      </c>
      <c r="L51" s="7">
        <v>20</v>
      </c>
      <c r="M51" s="8">
        <v>20</v>
      </c>
      <c r="N51" s="5">
        <v>15</v>
      </c>
      <c r="O51" s="5">
        <v>40</v>
      </c>
      <c r="P51" s="9">
        <f t="shared" si="10"/>
        <v>25</v>
      </c>
      <c r="Q51" s="10">
        <v>45</v>
      </c>
      <c r="R51" s="5">
        <v>40</v>
      </c>
      <c r="S51" s="5">
        <v>65</v>
      </c>
      <c r="T51" s="5">
        <v>155</v>
      </c>
      <c r="U51" s="5">
        <v>130</v>
      </c>
      <c r="V51" s="5">
        <v>180</v>
      </c>
      <c r="W51" s="11">
        <v>5</v>
      </c>
      <c r="X51" s="7">
        <v>4.8</v>
      </c>
      <c r="Y51" s="7">
        <v>6</v>
      </c>
      <c r="Z51" s="12">
        <v>0</v>
      </c>
      <c r="AA51" s="4">
        <v>1.1739999999999999</v>
      </c>
      <c r="AB51" s="4">
        <v>210</v>
      </c>
      <c r="AC51" s="5">
        <v>1</v>
      </c>
      <c r="AD51" s="5" t="s">
        <v>722</v>
      </c>
      <c r="AE51" s="4">
        <f>VLOOKUP($AD51,STARING_REEKSEN!$A:$I,3,0)</f>
        <v>0</v>
      </c>
      <c r="AF51" s="4">
        <f>VLOOKUP($AD51,STARING_REEKSEN!$A:$I,4,0)</f>
        <v>0.43</v>
      </c>
      <c r="AG51" s="4">
        <f>VLOOKUP($AD51,STARING_REEKSEN!$A:$I,7,0)/100</f>
        <v>1.54E-2</v>
      </c>
      <c r="AH51" s="4">
        <f t="shared" si="1"/>
        <v>7.0000000000000007E-2</v>
      </c>
      <c r="AI51" s="4">
        <f t="shared" si="2"/>
        <v>4.5454545454545459</v>
      </c>
      <c r="AJ51" s="4">
        <f t="shared" si="3"/>
        <v>3.0100000000000002E-2</v>
      </c>
      <c r="AK51" s="4">
        <f t="shared" si="4"/>
        <v>0.56000000000000005</v>
      </c>
      <c r="AL51" s="4">
        <f t="shared" si="5"/>
        <v>0.1</v>
      </c>
      <c r="AM51" s="4">
        <f t="shared" si="6"/>
        <v>0.41</v>
      </c>
      <c r="AN51">
        <f t="shared" si="7"/>
        <v>0.14000000000000001</v>
      </c>
      <c r="AO51">
        <f t="shared" si="8"/>
        <v>0</v>
      </c>
      <c r="AP51">
        <f t="shared" si="9"/>
        <v>0</v>
      </c>
    </row>
    <row r="52" spans="1:42" x14ac:dyDescent="0.2">
      <c r="A52" s="4">
        <v>202</v>
      </c>
      <c r="B52" s="4">
        <v>51</v>
      </c>
      <c r="C52" s="5">
        <v>2010</v>
      </c>
      <c r="D52" s="5" t="s">
        <v>564</v>
      </c>
      <c r="E52" s="5" t="s">
        <v>685</v>
      </c>
      <c r="F52" s="5">
        <v>3</v>
      </c>
      <c r="G52" s="5" t="s">
        <v>702</v>
      </c>
      <c r="H52" s="5">
        <v>15</v>
      </c>
      <c r="I52" s="5">
        <v>30</v>
      </c>
      <c r="J52" s="6">
        <v>3</v>
      </c>
      <c r="K52" s="7">
        <v>2</v>
      </c>
      <c r="L52" s="7">
        <v>10</v>
      </c>
      <c r="M52" s="8">
        <v>26</v>
      </c>
      <c r="N52" s="5">
        <v>15</v>
      </c>
      <c r="O52" s="5">
        <v>45</v>
      </c>
      <c r="P52" s="9">
        <f t="shared" si="10"/>
        <v>34</v>
      </c>
      <c r="Q52" s="10">
        <v>60</v>
      </c>
      <c r="R52" s="5">
        <v>40</v>
      </c>
      <c r="S52" s="5">
        <v>80</v>
      </c>
      <c r="T52" s="5">
        <v>155</v>
      </c>
      <c r="U52" s="5">
        <v>130</v>
      </c>
      <c r="V52" s="5">
        <v>180</v>
      </c>
      <c r="W52" s="11">
        <v>5.2</v>
      </c>
      <c r="X52" s="7">
        <v>4.8</v>
      </c>
      <c r="Y52" s="7">
        <v>6</v>
      </c>
      <c r="Z52" s="12">
        <v>0</v>
      </c>
      <c r="AA52" s="4">
        <v>1.343</v>
      </c>
      <c r="AB52" s="4">
        <v>210</v>
      </c>
      <c r="AC52" s="5">
        <v>0</v>
      </c>
      <c r="AD52" s="5" t="s">
        <v>723</v>
      </c>
      <c r="AE52" s="4">
        <f>VLOOKUP($AD52,STARING_REEKSEN!$A:$I,3,0)</f>
        <v>0</v>
      </c>
      <c r="AF52" s="4">
        <f>VLOOKUP($AD52,STARING_REEKSEN!$A:$I,4,0)</f>
        <v>0.42</v>
      </c>
      <c r="AG52" s="4">
        <f>VLOOKUP($AD52,STARING_REEKSEN!$A:$I,7,0)/100</f>
        <v>0.61</v>
      </c>
      <c r="AH52" s="4">
        <f t="shared" si="1"/>
        <v>0.15</v>
      </c>
      <c r="AI52" s="4">
        <f t="shared" si="2"/>
        <v>0.24590163934426229</v>
      </c>
      <c r="AJ52" s="4">
        <f t="shared" si="3"/>
        <v>6.3E-2</v>
      </c>
      <c r="AK52" s="4">
        <f t="shared" si="4"/>
        <v>0.44999999999999996</v>
      </c>
      <c r="AL52" s="4">
        <f t="shared" si="5"/>
        <v>0.1</v>
      </c>
      <c r="AM52" s="4">
        <f t="shared" si="6"/>
        <v>0.41</v>
      </c>
      <c r="AN52">
        <f t="shared" si="7"/>
        <v>0.14000000000000001</v>
      </c>
      <c r="AO52">
        <f t="shared" si="8"/>
        <v>0</v>
      </c>
      <c r="AP52">
        <f t="shared" si="9"/>
        <v>0</v>
      </c>
    </row>
    <row r="53" spans="1:42" x14ac:dyDescent="0.2">
      <c r="A53" s="4">
        <v>202</v>
      </c>
      <c r="B53" s="4">
        <v>51</v>
      </c>
      <c r="C53" s="5">
        <v>2010</v>
      </c>
      <c r="D53" s="5" t="s">
        <v>564</v>
      </c>
      <c r="E53" s="5" t="s">
        <v>685</v>
      </c>
      <c r="F53" s="5">
        <v>4</v>
      </c>
      <c r="G53" s="5" t="s">
        <v>704</v>
      </c>
      <c r="H53" s="5">
        <v>30</v>
      </c>
      <c r="I53" s="5">
        <v>50</v>
      </c>
      <c r="J53" s="6">
        <v>65</v>
      </c>
      <c r="K53" s="7">
        <v>30</v>
      </c>
      <c r="L53" s="7">
        <v>80</v>
      </c>
      <c r="M53" s="8">
        <v>18</v>
      </c>
      <c r="N53" s="5">
        <v>6</v>
      </c>
      <c r="O53" s="5">
        <v>30</v>
      </c>
      <c r="P53" s="9">
        <f t="shared" si="10"/>
        <v>57</v>
      </c>
      <c r="Q53" s="10">
        <v>75</v>
      </c>
      <c r="R53" s="5">
        <v>45</v>
      </c>
      <c r="S53" s="5">
        <v>85</v>
      </c>
      <c r="T53" s="5">
        <v>150</v>
      </c>
      <c r="U53" s="5">
        <v>130</v>
      </c>
      <c r="V53" s="5">
        <v>180</v>
      </c>
      <c r="W53" s="11">
        <v>5.2</v>
      </c>
      <c r="X53" s="7">
        <v>4.2</v>
      </c>
      <c r="Y53" s="7">
        <v>6</v>
      </c>
      <c r="Z53" s="12">
        <v>0</v>
      </c>
      <c r="AA53" s="4">
        <v>0.24399999999999999</v>
      </c>
      <c r="AB53" s="4">
        <v>110</v>
      </c>
      <c r="AC53" s="5">
        <v>0</v>
      </c>
      <c r="AD53" s="5" t="s">
        <v>693</v>
      </c>
      <c r="AE53" s="4">
        <f>VLOOKUP($AD53,STARING_REEKSEN!$A:$I,3,0)</f>
        <v>0.01</v>
      </c>
      <c r="AF53" s="4">
        <f>VLOOKUP($AD53,STARING_REEKSEN!$A:$I,4,0)</f>
        <v>0.56999999999999995</v>
      </c>
      <c r="AG53" s="4">
        <f>VLOOKUP($AD53,STARING_REEKSEN!$A:$I,7,0)/100</f>
        <v>0.34450000000000003</v>
      </c>
      <c r="AH53" s="4">
        <f t="shared" si="1"/>
        <v>0.2</v>
      </c>
      <c r="AI53" s="4">
        <f t="shared" si="2"/>
        <v>0.58055152394775034</v>
      </c>
      <c r="AJ53" s="4">
        <f t="shared" si="3"/>
        <v>0.11199999999999999</v>
      </c>
      <c r="AK53" s="4">
        <f t="shared" si="4"/>
        <v>13</v>
      </c>
      <c r="AL53" s="4">
        <f t="shared" si="5"/>
        <v>0.1</v>
      </c>
      <c r="AM53" s="4">
        <f t="shared" si="6"/>
        <v>0.41</v>
      </c>
      <c r="AN53">
        <f t="shared" si="7"/>
        <v>0.14000000000000001</v>
      </c>
      <c r="AO53">
        <f t="shared" si="8"/>
        <v>0</v>
      </c>
      <c r="AP53">
        <f t="shared" si="9"/>
        <v>0</v>
      </c>
    </row>
    <row r="54" spans="1:42" x14ac:dyDescent="0.2">
      <c r="A54" s="4">
        <v>202</v>
      </c>
      <c r="B54" s="4">
        <v>51</v>
      </c>
      <c r="C54" s="5">
        <v>2010</v>
      </c>
      <c r="D54" s="5" t="s">
        <v>564</v>
      </c>
      <c r="E54" s="5" t="s">
        <v>685</v>
      </c>
      <c r="F54" s="5">
        <v>5</v>
      </c>
      <c r="G54" s="5" t="s">
        <v>709</v>
      </c>
      <c r="H54" s="5">
        <v>50</v>
      </c>
      <c r="I54" s="5">
        <v>60</v>
      </c>
      <c r="J54" s="6">
        <v>10</v>
      </c>
      <c r="K54" s="7">
        <v>5</v>
      </c>
      <c r="L54" s="7">
        <v>20</v>
      </c>
      <c r="M54" s="8">
        <v>8</v>
      </c>
      <c r="N54" s="5">
        <v>4</v>
      </c>
      <c r="O54" s="5">
        <v>15</v>
      </c>
      <c r="P54" s="9">
        <f t="shared" si="10"/>
        <v>27</v>
      </c>
      <c r="Q54" s="10">
        <v>35</v>
      </c>
      <c r="R54" s="5">
        <v>20</v>
      </c>
      <c r="S54" s="5">
        <v>50</v>
      </c>
      <c r="T54" s="5">
        <v>140</v>
      </c>
      <c r="U54" s="5">
        <v>130</v>
      </c>
      <c r="V54" s="5">
        <v>180</v>
      </c>
      <c r="W54" s="11">
        <v>5</v>
      </c>
      <c r="X54" s="7">
        <v>4.5</v>
      </c>
      <c r="Y54" s="7">
        <v>6</v>
      </c>
      <c r="Z54" s="12">
        <v>0</v>
      </c>
      <c r="AA54" s="4">
        <v>1.1719999999999999</v>
      </c>
      <c r="AB54" s="4">
        <v>410</v>
      </c>
      <c r="AC54" s="5">
        <v>0</v>
      </c>
      <c r="AD54" s="5" t="s">
        <v>724</v>
      </c>
      <c r="AE54" s="4">
        <f>VLOOKUP($AD54,STARING_REEKSEN!$A:$I,3,0)</f>
        <v>0</v>
      </c>
      <c r="AF54" s="4">
        <f>VLOOKUP($AD54,STARING_REEKSEN!$A:$I,4,0)</f>
        <v>0.36</v>
      </c>
      <c r="AG54" s="4">
        <f>VLOOKUP($AD54,STARING_REEKSEN!$A:$I,7,0)/100</f>
        <v>0.53100000000000003</v>
      </c>
      <c r="AH54" s="4">
        <f t="shared" si="1"/>
        <v>0.1</v>
      </c>
      <c r="AI54" s="4">
        <f t="shared" si="2"/>
        <v>0.18832391713747645</v>
      </c>
      <c r="AJ54" s="4">
        <f t="shared" si="3"/>
        <v>3.5999999999999997E-2</v>
      </c>
      <c r="AK54" s="4">
        <f t="shared" si="4"/>
        <v>1</v>
      </c>
      <c r="AL54" s="4">
        <f t="shared" si="5"/>
        <v>0.1</v>
      </c>
      <c r="AM54" s="4">
        <f t="shared" si="6"/>
        <v>0.41</v>
      </c>
      <c r="AN54">
        <f t="shared" si="7"/>
        <v>0.14000000000000001</v>
      </c>
      <c r="AO54">
        <f t="shared" si="8"/>
        <v>0</v>
      </c>
      <c r="AP54">
        <f t="shared" si="9"/>
        <v>0</v>
      </c>
    </row>
    <row r="55" spans="1:42" x14ac:dyDescent="0.2">
      <c r="A55" s="4">
        <v>202</v>
      </c>
      <c r="B55" s="4">
        <v>51</v>
      </c>
      <c r="C55" s="5">
        <v>2010</v>
      </c>
      <c r="D55" s="5" t="s">
        <v>564</v>
      </c>
      <c r="E55" s="5" t="s">
        <v>685</v>
      </c>
      <c r="F55" s="5">
        <v>6</v>
      </c>
      <c r="G55" s="5" t="s">
        <v>710</v>
      </c>
      <c r="H55" s="5">
        <v>60</v>
      </c>
      <c r="I55" s="5">
        <v>80</v>
      </c>
      <c r="J55" s="6">
        <v>4</v>
      </c>
      <c r="K55" s="7">
        <v>2</v>
      </c>
      <c r="L55" s="7">
        <v>12</v>
      </c>
      <c r="M55" s="8">
        <v>4</v>
      </c>
      <c r="N55" s="5">
        <v>2</v>
      </c>
      <c r="O55" s="5">
        <v>6</v>
      </c>
      <c r="P55" s="9">
        <f t="shared" si="10"/>
        <v>8</v>
      </c>
      <c r="Q55" s="10">
        <v>12</v>
      </c>
      <c r="R55" s="5">
        <v>8</v>
      </c>
      <c r="S55" s="5">
        <v>20</v>
      </c>
      <c r="T55" s="5">
        <v>160</v>
      </c>
      <c r="U55" s="5">
        <v>130</v>
      </c>
      <c r="V55" s="5">
        <v>180</v>
      </c>
      <c r="W55" s="11">
        <v>5</v>
      </c>
      <c r="X55" s="7">
        <v>4.5</v>
      </c>
      <c r="Y55" s="7">
        <v>6</v>
      </c>
      <c r="Z55" s="12">
        <v>0</v>
      </c>
      <c r="AA55" s="4">
        <v>1.496</v>
      </c>
      <c r="AB55" s="4">
        <v>410</v>
      </c>
      <c r="AC55" s="5">
        <v>0</v>
      </c>
      <c r="AD55" s="5" t="s">
        <v>695</v>
      </c>
      <c r="AE55" s="4">
        <f>VLOOKUP($AD55,STARING_REEKSEN!$A:$I,3,0)</f>
        <v>0</v>
      </c>
      <c r="AF55" s="4">
        <f>VLOOKUP($AD55,STARING_REEKSEN!$A:$I,4,0)</f>
        <v>0.38</v>
      </c>
      <c r="AG55" s="4">
        <f>VLOOKUP($AD55,STARING_REEKSEN!$A:$I,7,0)/100</f>
        <v>0.63900000000000001</v>
      </c>
      <c r="AH55" s="4">
        <f t="shared" si="1"/>
        <v>0.2</v>
      </c>
      <c r="AI55" s="4">
        <f t="shared" si="2"/>
        <v>0.3129890453834116</v>
      </c>
      <c r="AJ55" s="4">
        <f t="shared" si="3"/>
        <v>7.6000000000000012E-2</v>
      </c>
      <c r="AK55" s="4">
        <f t="shared" si="4"/>
        <v>0.8</v>
      </c>
      <c r="AL55" s="4">
        <f t="shared" si="5"/>
        <v>0.1</v>
      </c>
      <c r="AM55" s="4">
        <f t="shared" si="6"/>
        <v>0.41</v>
      </c>
      <c r="AN55">
        <f t="shared" si="7"/>
        <v>0.14000000000000001</v>
      </c>
      <c r="AO55">
        <f t="shared" si="8"/>
        <v>0</v>
      </c>
      <c r="AP55">
        <f t="shared" si="9"/>
        <v>0</v>
      </c>
    </row>
    <row r="56" spans="1:42" x14ac:dyDescent="0.2">
      <c r="A56" s="4">
        <v>202</v>
      </c>
      <c r="B56" s="4">
        <v>51</v>
      </c>
      <c r="C56" s="5">
        <v>2010</v>
      </c>
      <c r="D56" s="5" t="s">
        <v>564</v>
      </c>
      <c r="E56" s="5" t="s">
        <v>685</v>
      </c>
      <c r="F56" s="5">
        <v>7</v>
      </c>
      <c r="G56" s="5" t="s">
        <v>700</v>
      </c>
      <c r="H56" s="5">
        <v>80</v>
      </c>
      <c r="I56" s="5">
        <v>120</v>
      </c>
      <c r="J56" s="6">
        <v>0.4</v>
      </c>
      <c r="K56" s="7">
        <v>0.1</v>
      </c>
      <c r="L56" s="7">
        <v>2</v>
      </c>
      <c r="M56" s="8">
        <v>3</v>
      </c>
      <c r="N56" s="5">
        <v>2</v>
      </c>
      <c r="O56" s="5">
        <v>5</v>
      </c>
      <c r="P56" s="9">
        <f t="shared" si="10"/>
        <v>5</v>
      </c>
      <c r="Q56" s="10">
        <v>8</v>
      </c>
      <c r="R56" s="5">
        <v>5</v>
      </c>
      <c r="S56" s="5">
        <v>20</v>
      </c>
      <c r="T56" s="5">
        <v>160</v>
      </c>
      <c r="U56" s="5">
        <v>130</v>
      </c>
      <c r="V56" s="5">
        <v>180</v>
      </c>
      <c r="W56" s="11">
        <v>5</v>
      </c>
      <c r="X56" s="7">
        <v>4.5</v>
      </c>
      <c r="Y56" s="7">
        <v>6</v>
      </c>
      <c r="Z56" s="12">
        <v>0</v>
      </c>
      <c r="AA56" s="4">
        <v>1.6679999999999999</v>
      </c>
      <c r="AB56" s="4">
        <v>410</v>
      </c>
      <c r="AC56" s="5">
        <v>0</v>
      </c>
      <c r="AD56" s="5" t="s">
        <v>711</v>
      </c>
      <c r="AE56" s="4">
        <f>VLOOKUP($AD56,STARING_REEKSEN!$A:$I,3,0)</f>
        <v>0</v>
      </c>
      <c r="AF56" s="4">
        <f>VLOOKUP($AD56,STARING_REEKSEN!$A:$I,4,0)</f>
        <v>0.35</v>
      </c>
      <c r="AG56" s="4">
        <f>VLOOKUP($AD56,STARING_REEKSEN!$A:$I,7,0)/100</f>
        <v>0.997</v>
      </c>
      <c r="AH56" s="4">
        <f t="shared" si="1"/>
        <v>0.4</v>
      </c>
      <c r="AI56" s="4">
        <f t="shared" si="2"/>
        <v>0.4012036108324975</v>
      </c>
      <c r="AJ56" s="4">
        <f t="shared" si="3"/>
        <v>0.13999999999999999</v>
      </c>
      <c r="AK56" s="4">
        <f t="shared" si="4"/>
        <v>0.16000000000000003</v>
      </c>
      <c r="AL56" s="4">
        <f t="shared" si="5"/>
        <v>0.1</v>
      </c>
      <c r="AM56" s="4">
        <f t="shared" si="6"/>
        <v>0.41</v>
      </c>
      <c r="AN56">
        <f t="shared" si="7"/>
        <v>0.14000000000000001</v>
      </c>
      <c r="AO56">
        <f t="shared" si="8"/>
        <v>0</v>
      </c>
      <c r="AP56">
        <f t="shared" si="9"/>
        <v>0</v>
      </c>
    </row>
    <row r="57" spans="1:42" x14ac:dyDescent="0.2">
      <c r="A57" s="4">
        <v>203</v>
      </c>
      <c r="B57" s="4">
        <v>31</v>
      </c>
      <c r="C57" s="5">
        <v>2060</v>
      </c>
      <c r="D57" s="5" t="s">
        <v>546</v>
      </c>
      <c r="E57" s="5" t="s">
        <v>714</v>
      </c>
      <c r="F57" s="5">
        <v>1</v>
      </c>
      <c r="G57" s="5" t="s">
        <v>707</v>
      </c>
      <c r="H57" s="5">
        <v>0</v>
      </c>
      <c r="I57" s="5">
        <v>20</v>
      </c>
      <c r="J57" s="6">
        <v>13</v>
      </c>
      <c r="K57" s="7">
        <v>5</v>
      </c>
      <c r="L57" s="7">
        <v>30</v>
      </c>
      <c r="M57" s="8">
        <v>4</v>
      </c>
      <c r="N57" s="5">
        <v>2</v>
      </c>
      <c r="O57" s="5">
        <v>8</v>
      </c>
      <c r="P57" s="9">
        <f t="shared" si="10"/>
        <v>8</v>
      </c>
      <c r="Q57" s="10">
        <v>12</v>
      </c>
      <c r="R57" s="5">
        <v>8</v>
      </c>
      <c r="S57" s="5">
        <v>20</v>
      </c>
      <c r="T57" s="5">
        <v>145</v>
      </c>
      <c r="U57" s="5">
        <v>130</v>
      </c>
      <c r="V57" s="5">
        <v>170</v>
      </c>
      <c r="W57" s="11">
        <v>4.5999999999999996</v>
      </c>
      <c r="X57" s="7">
        <v>4</v>
      </c>
      <c r="Y57" s="7">
        <v>5</v>
      </c>
      <c r="Z57" s="12">
        <v>0</v>
      </c>
      <c r="AA57" s="4">
        <v>1.1519999999999999</v>
      </c>
      <c r="AB57" s="4">
        <v>692</v>
      </c>
      <c r="AC57" s="5">
        <v>1</v>
      </c>
      <c r="AD57" s="5" t="s">
        <v>715</v>
      </c>
      <c r="AE57" s="4">
        <f>VLOOKUP($AD57,STARING_REEKSEN!$A:$I,3,0)</f>
        <v>0.01</v>
      </c>
      <c r="AF57" s="4">
        <f>VLOOKUP($AD57,STARING_REEKSEN!$A:$I,4,0)</f>
        <v>0.53</v>
      </c>
      <c r="AG57" s="4">
        <f>VLOOKUP($AD57,STARING_REEKSEN!$A:$I,7,0)/100</f>
        <v>0.81279999999999997</v>
      </c>
      <c r="AH57" s="4">
        <f t="shared" si="1"/>
        <v>0.2</v>
      </c>
      <c r="AI57" s="4">
        <f t="shared" si="2"/>
        <v>0.24606299212598429</v>
      </c>
      <c r="AJ57" s="4">
        <f t="shared" si="3"/>
        <v>0.10400000000000001</v>
      </c>
      <c r="AK57" s="4">
        <f t="shared" si="4"/>
        <v>2.6</v>
      </c>
      <c r="AL57" s="4">
        <f t="shared" si="5"/>
        <v>0.45</v>
      </c>
      <c r="AM57" s="4">
        <f t="shared" si="6"/>
        <v>0.48</v>
      </c>
      <c r="AN57">
        <f t="shared" si="7"/>
        <v>0.18</v>
      </c>
      <c r="AO57">
        <f t="shared" si="8"/>
        <v>0</v>
      </c>
      <c r="AP57">
        <f t="shared" si="9"/>
        <v>0</v>
      </c>
    </row>
    <row r="58" spans="1:42" x14ac:dyDescent="0.2">
      <c r="A58" s="4">
        <v>203</v>
      </c>
      <c r="B58" s="4">
        <v>31</v>
      </c>
      <c r="C58" s="5">
        <v>2060</v>
      </c>
      <c r="D58" s="5" t="s">
        <v>546</v>
      </c>
      <c r="E58" s="5" t="s">
        <v>714</v>
      </c>
      <c r="F58" s="5">
        <v>2</v>
      </c>
      <c r="G58" s="5" t="s">
        <v>725</v>
      </c>
      <c r="H58" s="5">
        <v>20</v>
      </c>
      <c r="I58" s="5">
        <v>30</v>
      </c>
      <c r="J58" s="6">
        <v>85</v>
      </c>
      <c r="K58" s="7">
        <v>60</v>
      </c>
      <c r="L58" s="7">
        <v>95</v>
      </c>
      <c r="M58" s="8">
        <v>3</v>
      </c>
      <c r="N58" s="5">
        <v>2</v>
      </c>
      <c r="O58" s="5">
        <v>8</v>
      </c>
      <c r="P58" s="9">
        <f t="shared" si="10"/>
        <v>5</v>
      </c>
      <c r="Q58" s="10">
        <v>8</v>
      </c>
      <c r="R58" s="5">
        <v>4</v>
      </c>
      <c r="S58" s="5">
        <v>10</v>
      </c>
      <c r="T58" s="5">
        <v>140</v>
      </c>
      <c r="U58" s="5">
        <v>130</v>
      </c>
      <c r="V58" s="5">
        <v>170</v>
      </c>
      <c r="W58" s="11">
        <v>3.6</v>
      </c>
      <c r="X58" s="7">
        <v>3.2</v>
      </c>
      <c r="Y58" s="7">
        <v>4.2</v>
      </c>
      <c r="Z58" s="12">
        <v>0</v>
      </c>
      <c r="AA58" s="4">
        <v>0.17299999999999999</v>
      </c>
      <c r="AB58" s="4">
        <v>150</v>
      </c>
      <c r="AC58" s="5">
        <v>0</v>
      </c>
      <c r="AD58" s="5" t="s">
        <v>705</v>
      </c>
      <c r="AE58" s="4">
        <f>VLOOKUP($AD58,STARING_REEKSEN!$A:$I,3,0)</f>
        <v>0</v>
      </c>
      <c r="AF58" s="4">
        <f>VLOOKUP($AD58,STARING_REEKSEN!$A:$I,4,0)</f>
        <v>0.87</v>
      </c>
      <c r="AG58" s="4">
        <f>VLOOKUP($AD58,STARING_REEKSEN!$A:$I,7,0)/100</f>
        <v>0.14660000000000001</v>
      </c>
      <c r="AH58" s="4">
        <f t="shared" si="1"/>
        <v>0.1</v>
      </c>
      <c r="AI58" s="4">
        <f t="shared" si="2"/>
        <v>0.68212824010914053</v>
      </c>
      <c r="AJ58" s="4">
        <f t="shared" si="3"/>
        <v>8.7000000000000008E-2</v>
      </c>
      <c r="AK58" s="4">
        <f t="shared" si="4"/>
        <v>8.5</v>
      </c>
      <c r="AL58" s="4">
        <f t="shared" si="5"/>
        <v>0.45</v>
      </c>
      <c r="AM58" s="4">
        <f t="shared" si="6"/>
        <v>0.48</v>
      </c>
      <c r="AN58">
        <f t="shared" si="7"/>
        <v>0.18</v>
      </c>
      <c r="AO58">
        <f t="shared" si="8"/>
        <v>0</v>
      </c>
      <c r="AP58">
        <f t="shared" si="9"/>
        <v>0</v>
      </c>
    </row>
    <row r="59" spans="1:42" x14ac:dyDescent="0.2">
      <c r="A59" s="4">
        <v>203</v>
      </c>
      <c r="B59" s="4">
        <v>31</v>
      </c>
      <c r="C59" s="5">
        <v>2060</v>
      </c>
      <c r="D59" s="5" t="s">
        <v>546</v>
      </c>
      <c r="E59" s="5" t="s">
        <v>714</v>
      </c>
      <c r="F59" s="5">
        <v>3</v>
      </c>
      <c r="G59" s="5" t="s">
        <v>726</v>
      </c>
      <c r="H59" s="5">
        <v>30</v>
      </c>
      <c r="I59" s="5">
        <v>40</v>
      </c>
      <c r="J59" s="6">
        <v>90</v>
      </c>
      <c r="K59" s="7">
        <v>60</v>
      </c>
      <c r="L59" s="7">
        <v>95</v>
      </c>
      <c r="M59" s="8">
        <v>3</v>
      </c>
      <c r="N59" s="5">
        <v>2</v>
      </c>
      <c r="O59" s="5">
        <v>8</v>
      </c>
      <c r="P59" s="9">
        <f t="shared" si="10"/>
        <v>5</v>
      </c>
      <c r="Q59" s="10">
        <v>8</v>
      </c>
      <c r="R59" s="5">
        <v>4</v>
      </c>
      <c r="S59" s="5">
        <v>10</v>
      </c>
      <c r="T59" s="5">
        <v>140</v>
      </c>
      <c r="U59" s="5">
        <v>130</v>
      </c>
      <c r="V59" s="5">
        <v>170</v>
      </c>
      <c r="W59" s="11">
        <v>3.6</v>
      </c>
      <c r="X59" s="7">
        <v>3.2</v>
      </c>
      <c r="Y59" s="7">
        <v>4.2</v>
      </c>
      <c r="Z59" s="12">
        <v>0</v>
      </c>
      <c r="AA59" s="4">
        <v>0.16900000000000001</v>
      </c>
      <c r="AB59" s="4">
        <v>150</v>
      </c>
      <c r="AC59" s="5">
        <v>0</v>
      </c>
      <c r="AD59" s="5" t="s">
        <v>705</v>
      </c>
      <c r="AE59" s="4">
        <f>VLOOKUP($AD59,STARING_REEKSEN!$A:$I,3,0)</f>
        <v>0</v>
      </c>
      <c r="AF59" s="4">
        <f>VLOOKUP($AD59,STARING_REEKSEN!$A:$I,4,0)</f>
        <v>0.87</v>
      </c>
      <c r="AG59" s="4">
        <f>VLOOKUP($AD59,STARING_REEKSEN!$A:$I,7,0)/100</f>
        <v>0.14660000000000001</v>
      </c>
      <c r="AH59" s="4">
        <f t="shared" si="1"/>
        <v>0.1</v>
      </c>
      <c r="AI59" s="4">
        <f t="shared" si="2"/>
        <v>0.68212824010914053</v>
      </c>
      <c r="AJ59" s="4">
        <f t="shared" si="3"/>
        <v>8.7000000000000008E-2</v>
      </c>
      <c r="AK59" s="4">
        <f t="shared" si="4"/>
        <v>9</v>
      </c>
      <c r="AL59" s="4">
        <f t="shared" si="5"/>
        <v>0.45</v>
      </c>
      <c r="AM59" s="4">
        <f t="shared" si="6"/>
        <v>0.48</v>
      </c>
      <c r="AN59">
        <f t="shared" si="7"/>
        <v>0.18</v>
      </c>
      <c r="AO59">
        <f t="shared" si="8"/>
        <v>0</v>
      </c>
      <c r="AP59">
        <f t="shared" si="9"/>
        <v>0</v>
      </c>
    </row>
    <row r="60" spans="1:42" x14ac:dyDescent="0.2">
      <c r="A60" s="4">
        <v>203</v>
      </c>
      <c r="B60" s="4">
        <v>31</v>
      </c>
      <c r="C60" s="5">
        <v>2060</v>
      </c>
      <c r="D60" s="5" t="s">
        <v>546</v>
      </c>
      <c r="E60" s="5" t="s">
        <v>714</v>
      </c>
      <c r="F60" s="5">
        <v>4</v>
      </c>
      <c r="G60" s="5" t="s">
        <v>709</v>
      </c>
      <c r="H60" s="5">
        <v>40</v>
      </c>
      <c r="I60" s="5">
        <v>50</v>
      </c>
      <c r="J60" s="6">
        <v>4</v>
      </c>
      <c r="K60" s="7">
        <v>1</v>
      </c>
      <c r="L60" s="7">
        <v>10</v>
      </c>
      <c r="M60" s="8">
        <v>4</v>
      </c>
      <c r="N60" s="5">
        <v>2</v>
      </c>
      <c r="O60" s="5">
        <v>8</v>
      </c>
      <c r="P60" s="9">
        <f t="shared" si="10"/>
        <v>12</v>
      </c>
      <c r="Q60" s="10">
        <v>16</v>
      </c>
      <c r="R60" s="5">
        <v>8</v>
      </c>
      <c r="S60" s="5">
        <v>30</v>
      </c>
      <c r="T60" s="5">
        <v>130</v>
      </c>
      <c r="U60" s="5">
        <v>120</v>
      </c>
      <c r="V60" s="5">
        <v>170</v>
      </c>
      <c r="W60" s="11">
        <v>3.6</v>
      </c>
      <c r="X60" s="7">
        <v>3.2</v>
      </c>
      <c r="Y60" s="7">
        <v>4.2</v>
      </c>
      <c r="Z60" s="12">
        <v>0</v>
      </c>
      <c r="AA60" s="4">
        <v>1.401</v>
      </c>
      <c r="AB60" s="4">
        <v>410</v>
      </c>
      <c r="AC60" s="5">
        <v>0</v>
      </c>
      <c r="AD60" s="5" t="s">
        <v>695</v>
      </c>
      <c r="AE60" s="4">
        <f>VLOOKUP($AD60,STARING_REEKSEN!$A:$I,3,0)</f>
        <v>0</v>
      </c>
      <c r="AF60" s="4">
        <f>VLOOKUP($AD60,STARING_REEKSEN!$A:$I,4,0)</f>
        <v>0.38</v>
      </c>
      <c r="AG60" s="4">
        <f>VLOOKUP($AD60,STARING_REEKSEN!$A:$I,7,0)/100</f>
        <v>0.63900000000000001</v>
      </c>
      <c r="AH60" s="4">
        <f t="shared" si="1"/>
        <v>0.1</v>
      </c>
      <c r="AI60" s="4">
        <f t="shared" si="2"/>
        <v>0.1564945226917058</v>
      </c>
      <c r="AJ60" s="4">
        <f t="shared" si="3"/>
        <v>3.8000000000000006E-2</v>
      </c>
      <c r="AK60" s="4">
        <f t="shared" si="4"/>
        <v>0.4</v>
      </c>
      <c r="AL60" s="4">
        <f t="shared" si="5"/>
        <v>0.45</v>
      </c>
      <c r="AM60" s="4">
        <f t="shared" si="6"/>
        <v>0.48</v>
      </c>
      <c r="AN60">
        <f t="shared" si="7"/>
        <v>0.18</v>
      </c>
      <c r="AO60">
        <f t="shared" si="8"/>
        <v>0</v>
      </c>
      <c r="AP60">
        <f t="shared" si="9"/>
        <v>0</v>
      </c>
    </row>
    <row r="61" spans="1:42" x14ac:dyDescent="0.2">
      <c r="A61" s="4">
        <v>203</v>
      </c>
      <c r="B61" s="4">
        <v>31</v>
      </c>
      <c r="C61" s="5">
        <v>2060</v>
      </c>
      <c r="D61" s="5" t="s">
        <v>546</v>
      </c>
      <c r="E61" s="5" t="s">
        <v>714</v>
      </c>
      <c r="F61" s="5">
        <v>5</v>
      </c>
      <c r="G61" s="5" t="s">
        <v>710</v>
      </c>
      <c r="H61" s="5">
        <v>50</v>
      </c>
      <c r="I61" s="5">
        <v>70</v>
      </c>
      <c r="J61" s="6">
        <v>5</v>
      </c>
      <c r="K61" s="7">
        <v>1</v>
      </c>
      <c r="L61" s="7">
        <v>10</v>
      </c>
      <c r="M61" s="8">
        <v>3</v>
      </c>
      <c r="N61" s="5">
        <v>1</v>
      </c>
      <c r="O61" s="5">
        <v>6</v>
      </c>
      <c r="P61" s="9">
        <f t="shared" si="10"/>
        <v>9</v>
      </c>
      <c r="Q61" s="10">
        <v>12</v>
      </c>
      <c r="R61" s="5">
        <v>8</v>
      </c>
      <c r="S61" s="5">
        <v>20</v>
      </c>
      <c r="T61" s="5">
        <v>135</v>
      </c>
      <c r="U61" s="5">
        <v>120</v>
      </c>
      <c r="V61" s="5">
        <v>170</v>
      </c>
      <c r="W61" s="11">
        <v>3.8</v>
      </c>
      <c r="X61" s="7">
        <v>3.2</v>
      </c>
      <c r="Y61" s="7">
        <v>4.5</v>
      </c>
      <c r="Z61" s="12">
        <v>0</v>
      </c>
      <c r="AA61" s="4">
        <v>1.4430000000000001</v>
      </c>
      <c r="AB61" s="4">
        <v>410</v>
      </c>
      <c r="AC61" s="5">
        <v>0</v>
      </c>
      <c r="AD61" s="5" t="s">
        <v>695</v>
      </c>
      <c r="AE61" s="4">
        <f>VLOOKUP($AD61,STARING_REEKSEN!$A:$I,3,0)</f>
        <v>0</v>
      </c>
      <c r="AF61" s="4">
        <f>VLOOKUP($AD61,STARING_REEKSEN!$A:$I,4,0)</f>
        <v>0.38</v>
      </c>
      <c r="AG61" s="4">
        <f>VLOOKUP($AD61,STARING_REEKSEN!$A:$I,7,0)/100</f>
        <v>0.63900000000000001</v>
      </c>
      <c r="AH61" s="4">
        <f t="shared" si="1"/>
        <v>0.2</v>
      </c>
      <c r="AI61" s="4">
        <f t="shared" si="2"/>
        <v>0.3129890453834116</v>
      </c>
      <c r="AJ61" s="4">
        <f t="shared" si="3"/>
        <v>7.6000000000000012E-2</v>
      </c>
      <c r="AK61" s="4">
        <f t="shared" si="4"/>
        <v>1</v>
      </c>
      <c r="AL61" s="4">
        <f t="shared" si="5"/>
        <v>0.45</v>
      </c>
      <c r="AM61" s="4">
        <f t="shared" si="6"/>
        <v>0.48</v>
      </c>
      <c r="AN61">
        <f t="shared" si="7"/>
        <v>0.18</v>
      </c>
      <c r="AO61">
        <f t="shared" si="8"/>
        <v>0</v>
      </c>
      <c r="AP61">
        <f t="shared" si="9"/>
        <v>0</v>
      </c>
    </row>
    <row r="62" spans="1:42" x14ac:dyDescent="0.2">
      <c r="A62" s="4">
        <v>203</v>
      </c>
      <c r="B62" s="4">
        <v>31</v>
      </c>
      <c r="C62" s="5">
        <v>2060</v>
      </c>
      <c r="D62" s="5" t="s">
        <v>546</v>
      </c>
      <c r="E62" s="5" t="s">
        <v>714</v>
      </c>
      <c r="F62" s="5">
        <v>6</v>
      </c>
      <c r="G62" s="5" t="s">
        <v>727</v>
      </c>
      <c r="H62" s="5">
        <v>70</v>
      </c>
      <c r="I62" s="5">
        <v>90</v>
      </c>
      <c r="J62" s="6">
        <v>1</v>
      </c>
      <c r="K62" s="7">
        <v>0.5</v>
      </c>
      <c r="L62" s="7">
        <v>5</v>
      </c>
      <c r="M62" s="8">
        <v>3</v>
      </c>
      <c r="N62" s="5">
        <v>1</v>
      </c>
      <c r="O62" s="5">
        <v>6</v>
      </c>
      <c r="P62" s="9">
        <f t="shared" si="10"/>
        <v>7</v>
      </c>
      <c r="Q62" s="10">
        <v>10</v>
      </c>
      <c r="R62" s="5">
        <v>6</v>
      </c>
      <c r="S62" s="5">
        <v>20</v>
      </c>
      <c r="T62" s="5">
        <v>135</v>
      </c>
      <c r="U62" s="5">
        <v>120</v>
      </c>
      <c r="V62" s="5">
        <v>170</v>
      </c>
      <c r="W62" s="11">
        <v>4</v>
      </c>
      <c r="X62" s="7">
        <v>3.5</v>
      </c>
      <c r="Y62" s="7">
        <v>4.5</v>
      </c>
      <c r="Z62" s="12">
        <v>0</v>
      </c>
      <c r="AA62" s="4">
        <v>1.619</v>
      </c>
      <c r="AB62" s="4">
        <v>410</v>
      </c>
      <c r="AC62" s="5">
        <v>0</v>
      </c>
      <c r="AD62" s="5" t="s">
        <v>695</v>
      </c>
      <c r="AE62" s="4">
        <f>VLOOKUP($AD62,STARING_REEKSEN!$A:$I,3,0)</f>
        <v>0</v>
      </c>
      <c r="AF62" s="4">
        <f>VLOOKUP($AD62,STARING_REEKSEN!$A:$I,4,0)</f>
        <v>0.38</v>
      </c>
      <c r="AG62" s="4">
        <f>VLOOKUP($AD62,STARING_REEKSEN!$A:$I,7,0)/100</f>
        <v>0.63900000000000001</v>
      </c>
      <c r="AH62" s="4">
        <f t="shared" si="1"/>
        <v>0.2</v>
      </c>
      <c r="AI62" s="4">
        <f t="shared" si="2"/>
        <v>0.3129890453834116</v>
      </c>
      <c r="AJ62" s="4">
        <f t="shared" si="3"/>
        <v>7.6000000000000012E-2</v>
      </c>
      <c r="AK62" s="4">
        <f t="shared" si="4"/>
        <v>0.2</v>
      </c>
      <c r="AL62" s="4">
        <f t="shared" si="5"/>
        <v>0.45</v>
      </c>
      <c r="AM62" s="4">
        <f t="shared" si="6"/>
        <v>0.48</v>
      </c>
      <c r="AN62">
        <f t="shared" si="7"/>
        <v>0.18</v>
      </c>
      <c r="AO62">
        <f t="shared" si="8"/>
        <v>0</v>
      </c>
      <c r="AP62">
        <f t="shared" si="9"/>
        <v>0</v>
      </c>
    </row>
    <row r="63" spans="1:42" x14ac:dyDescent="0.2">
      <c r="A63" s="4">
        <v>203</v>
      </c>
      <c r="B63" s="4">
        <v>31</v>
      </c>
      <c r="C63" s="5">
        <v>2060</v>
      </c>
      <c r="D63" s="5" t="s">
        <v>546</v>
      </c>
      <c r="E63" s="5" t="s">
        <v>714</v>
      </c>
      <c r="F63" s="5">
        <v>7</v>
      </c>
      <c r="G63" s="5" t="s">
        <v>700</v>
      </c>
      <c r="H63" s="5">
        <v>90</v>
      </c>
      <c r="I63" s="5">
        <v>120</v>
      </c>
      <c r="J63" s="6">
        <v>0.3</v>
      </c>
      <c r="K63" s="7">
        <v>0.1</v>
      </c>
      <c r="L63" s="7">
        <v>2</v>
      </c>
      <c r="M63" s="8">
        <v>3</v>
      </c>
      <c r="N63" s="5">
        <v>1</v>
      </c>
      <c r="O63" s="5">
        <v>6</v>
      </c>
      <c r="P63" s="9">
        <f t="shared" si="10"/>
        <v>5</v>
      </c>
      <c r="Q63" s="10">
        <v>8</v>
      </c>
      <c r="R63" s="5">
        <v>6</v>
      </c>
      <c r="S63" s="5">
        <v>20</v>
      </c>
      <c r="T63" s="5">
        <v>135</v>
      </c>
      <c r="U63" s="5">
        <v>120</v>
      </c>
      <c r="V63" s="5">
        <v>170</v>
      </c>
      <c r="W63" s="11">
        <v>4.2</v>
      </c>
      <c r="X63" s="7">
        <v>3.8</v>
      </c>
      <c r="Y63" s="7">
        <v>5</v>
      </c>
      <c r="Z63" s="12">
        <v>0</v>
      </c>
      <c r="AA63" s="4">
        <v>1.657</v>
      </c>
      <c r="AB63" s="4">
        <v>410</v>
      </c>
      <c r="AC63" s="5">
        <v>0</v>
      </c>
      <c r="AD63" s="5" t="s">
        <v>711</v>
      </c>
      <c r="AE63" s="4">
        <f>VLOOKUP($AD63,STARING_REEKSEN!$A:$I,3,0)</f>
        <v>0</v>
      </c>
      <c r="AF63" s="4">
        <f>VLOOKUP($AD63,STARING_REEKSEN!$A:$I,4,0)</f>
        <v>0.35</v>
      </c>
      <c r="AG63" s="4">
        <f>VLOOKUP($AD63,STARING_REEKSEN!$A:$I,7,0)/100</f>
        <v>0.997</v>
      </c>
      <c r="AH63" s="4">
        <f t="shared" si="1"/>
        <v>0.3</v>
      </c>
      <c r="AI63" s="4">
        <f t="shared" si="2"/>
        <v>0.30090270812437309</v>
      </c>
      <c r="AJ63" s="4">
        <f t="shared" si="3"/>
        <v>0.105</v>
      </c>
      <c r="AK63" s="4">
        <f t="shared" si="4"/>
        <v>0.09</v>
      </c>
      <c r="AL63" s="4">
        <f t="shared" si="5"/>
        <v>0.45</v>
      </c>
      <c r="AM63" s="4">
        <f t="shared" si="6"/>
        <v>0.48</v>
      </c>
      <c r="AN63">
        <f t="shared" si="7"/>
        <v>0.18</v>
      </c>
      <c r="AO63">
        <f t="shared" si="8"/>
        <v>0</v>
      </c>
      <c r="AP63">
        <f t="shared" si="9"/>
        <v>0</v>
      </c>
    </row>
    <row r="64" spans="1:42" x14ac:dyDescent="0.2">
      <c r="A64" s="4">
        <v>204</v>
      </c>
      <c r="B64" s="4">
        <v>37</v>
      </c>
      <c r="C64" s="5">
        <v>2070</v>
      </c>
      <c r="D64" s="5" t="s">
        <v>728</v>
      </c>
      <c r="E64" s="5" t="s">
        <v>714</v>
      </c>
      <c r="F64" s="5">
        <v>1</v>
      </c>
      <c r="G64" s="5" t="s">
        <v>707</v>
      </c>
      <c r="H64" s="5">
        <v>0</v>
      </c>
      <c r="I64" s="5">
        <v>20</v>
      </c>
      <c r="J64" s="6">
        <v>13</v>
      </c>
      <c r="K64" s="7">
        <v>5</v>
      </c>
      <c r="L64" s="7">
        <v>30</v>
      </c>
      <c r="M64" s="8">
        <v>6</v>
      </c>
      <c r="N64" s="5">
        <v>2</v>
      </c>
      <c r="O64" s="5">
        <v>10</v>
      </c>
      <c r="P64" s="9">
        <f t="shared" si="10"/>
        <v>14</v>
      </c>
      <c r="Q64" s="10">
        <v>20</v>
      </c>
      <c r="R64" s="5">
        <v>8</v>
      </c>
      <c r="S64" s="5">
        <v>25</v>
      </c>
      <c r="T64" s="5">
        <v>145</v>
      </c>
      <c r="U64" s="5">
        <v>130</v>
      </c>
      <c r="V64" s="5">
        <v>170</v>
      </c>
      <c r="W64" s="11">
        <v>4.5999999999999996</v>
      </c>
      <c r="X64" s="7">
        <v>4</v>
      </c>
      <c r="Y64" s="7">
        <v>5</v>
      </c>
      <c r="Z64" s="12">
        <v>0</v>
      </c>
      <c r="AA64" s="4">
        <v>1.1399999999999999</v>
      </c>
      <c r="AB64" s="4">
        <v>692</v>
      </c>
      <c r="AC64" s="5">
        <v>1</v>
      </c>
      <c r="AD64" s="5" t="s">
        <v>715</v>
      </c>
      <c r="AE64" s="4">
        <f>VLOOKUP($AD64,STARING_REEKSEN!$A:$I,3,0)</f>
        <v>0.01</v>
      </c>
      <c r="AF64" s="4">
        <f>VLOOKUP($AD64,STARING_REEKSEN!$A:$I,4,0)</f>
        <v>0.53</v>
      </c>
      <c r="AG64" s="4">
        <f>VLOOKUP($AD64,STARING_REEKSEN!$A:$I,7,0)/100</f>
        <v>0.81279999999999997</v>
      </c>
      <c r="AH64" s="4">
        <f t="shared" si="1"/>
        <v>0.2</v>
      </c>
      <c r="AI64" s="4">
        <f t="shared" si="2"/>
        <v>0.24606299212598429</v>
      </c>
      <c r="AJ64" s="4">
        <f t="shared" si="3"/>
        <v>0.10400000000000001</v>
      </c>
      <c r="AK64" s="4">
        <f t="shared" si="4"/>
        <v>2.6</v>
      </c>
      <c r="AL64" s="4">
        <f t="shared" si="5"/>
        <v>0.15</v>
      </c>
      <c r="AM64" s="4">
        <f t="shared" si="6"/>
        <v>0.49</v>
      </c>
      <c r="AN64">
        <f t="shared" si="7"/>
        <v>0.18</v>
      </c>
      <c r="AO64">
        <f t="shared" si="8"/>
        <v>0</v>
      </c>
      <c r="AP64">
        <f t="shared" si="9"/>
        <v>0</v>
      </c>
    </row>
    <row r="65" spans="1:42" x14ac:dyDescent="0.2">
      <c r="A65" s="4">
        <v>204</v>
      </c>
      <c r="B65" s="4">
        <v>37</v>
      </c>
      <c r="C65" s="5">
        <v>2070</v>
      </c>
      <c r="D65" s="5" t="s">
        <v>728</v>
      </c>
      <c r="E65" s="5" t="s">
        <v>714</v>
      </c>
      <c r="F65" s="5">
        <v>2</v>
      </c>
      <c r="G65" s="5" t="s">
        <v>704</v>
      </c>
      <c r="H65" s="5">
        <v>20</v>
      </c>
      <c r="I65" s="5">
        <v>30</v>
      </c>
      <c r="J65" s="6">
        <v>85</v>
      </c>
      <c r="K65" s="7">
        <v>60</v>
      </c>
      <c r="L65" s="7">
        <v>95</v>
      </c>
      <c r="M65" s="8">
        <v>3</v>
      </c>
      <c r="N65" s="5">
        <v>2</v>
      </c>
      <c r="O65" s="5">
        <v>8</v>
      </c>
      <c r="P65" s="9">
        <f t="shared" si="10"/>
        <v>5</v>
      </c>
      <c r="Q65" s="10">
        <v>8</v>
      </c>
      <c r="R65" s="5">
        <v>4</v>
      </c>
      <c r="S65" s="5">
        <v>10</v>
      </c>
      <c r="T65" s="5">
        <v>140</v>
      </c>
      <c r="U65" s="5">
        <v>130</v>
      </c>
      <c r="V65" s="5">
        <v>170</v>
      </c>
      <c r="W65" s="11">
        <v>3.6</v>
      </c>
      <c r="X65" s="7">
        <v>3.2</v>
      </c>
      <c r="Y65" s="7">
        <v>4.2</v>
      </c>
      <c r="Z65" s="12">
        <v>0</v>
      </c>
      <c r="AA65" s="4">
        <v>0.17299999999999999</v>
      </c>
      <c r="AB65" s="4">
        <v>150</v>
      </c>
      <c r="AC65" s="5">
        <v>0</v>
      </c>
      <c r="AD65" s="5" t="s">
        <v>705</v>
      </c>
      <c r="AE65" s="4">
        <f>VLOOKUP($AD65,STARING_REEKSEN!$A:$I,3,0)</f>
        <v>0</v>
      </c>
      <c r="AF65" s="4">
        <f>VLOOKUP($AD65,STARING_REEKSEN!$A:$I,4,0)</f>
        <v>0.87</v>
      </c>
      <c r="AG65" s="4">
        <f>VLOOKUP($AD65,STARING_REEKSEN!$A:$I,7,0)/100</f>
        <v>0.14660000000000001</v>
      </c>
      <c r="AH65" s="4">
        <f t="shared" si="1"/>
        <v>0.1</v>
      </c>
      <c r="AI65" s="4">
        <f t="shared" si="2"/>
        <v>0.68212824010914053</v>
      </c>
      <c r="AJ65" s="4">
        <f t="shared" si="3"/>
        <v>8.7000000000000008E-2</v>
      </c>
      <c r="AK65" s="4">
        <f t="shared" si="4"/>
        <v>8.5</v>
      </c>
      <c r="AL65" s="4">
        <f t="shared" si="5"/>
        <v>0.15</v>
      </c>
      <c r="AM65" s="4">
        <f t="shared" si="6"/>
        <v>0.49</v>
      </c>
      <c r="AN65">
        <f t="shared" si="7"/>
        <v>0.18</v>
      </c>
      <c r="AO65">
        <f t="shared" si="8"/>
        <v>0</v>
      </c>
      <c r="AP65">
        <f t="shared" si="9"/>
        <v>0</v>
      </c>
    </row>
    <row r="66" spans="1:42" x14ac:dyDescent="0.2">
      <c r="A66" s="4">
        <v>204</v>
      </c>
      <c r="B66" s="4">
        <v>37</v>
      </c>
      <c r="C66" s="5">
        <v>2070</v>
      </c>
      <c r="D66" s="5" t="s">
        <v>728</v>
      </c>
      <c r="E66" s="5" t="s">
        <v>714</v>
      </c>
      <c r="F66" s="5">
        <v>3</v>
      </c>
      <c r="G66" s="5" t="s">
        <v>726</v>
      </c>
      <c r="H66" s="5">
        <v>30</v>
      </c>
      <c r="I66" s="5">
        <v>40</v>
      </c>
      <c r="J66" s="6">
        <v>90</v>
      </c>
      <c r="K66" s="7">
        <v>60</v>
      </c>
      <c r="L66" s="7">
        <v>95</v>
      </c>
      <c r="M66" s="8">
        <v>3</v>
      </c>
      <c r="N66" s="5">
        <v>2</v>
      </c>
      <c r="O66" s="5">
        <v>8</v>
      </c>
      <c r="P66" s="9">
        <f t="shared" ref="P66:P97" si="11">Q66-M66</f>
        <v>5</v>
      </c>
      <c r="Q66" s="10">
        <v>8</v>
      </c>
      <c r="R66" s="5">
        <v>4</v>
      </c>
      <c r="S66" s="5">
        <v>10</v>
      </c>
      <c r="T66" s="5">
        <v>140</v>
      </c>
      <c r="U66" s="5">
        <v>130</v>
      </c>
      <c r="V66" s="5">
        <v>170</v>
      </c>
      <c r="W66" s="11">
        <v>3.6</v>
      </c>
      <c r="X66" s="7">
        <v>3.2</v>
      </c>
      <c r="Y66" s="7">
        <v>4.2</v>
      </c>
      <c r="Z66" s="12">
        <v>0</v>
      </c>
      <c r="AA66" s="4">
        <v>0.16900000000000001</v>
      </c>
      <c r="AB66" s="4">
        <v>150</v>
      </c>
      <c r="AC66" s="5">
        <v>0</v>
      </c>
      <c r="AD66" s="5" t="s">
        <v>705</v>
      </c>
      <c r="AE66" s="4">
        <f>VLOOKUP($AD66,STARING_REEKSEN!$A:$I,3,0)</f>
        <v>0</v>
      </c>
      <c r="AF66" s="4">
        <f>VLOOKUP($AD66,STARING_REEKSEN!$A:$I,4,0)</f>
        <v>0.87</v>
      </c>
      <c r="AG66" s="4">
        <f>VLOOKUP($AD66,STARING_REEKSEN!$A:$I,7,0)/100</f>
        <v>0.14660000000000001</v>
      </c>
      <c r="AH66" s="4">
        <f t="shared" ref="AH66:AH129" si="12">(I66-H66)/100</f>
        <v>0.1</v>
      </c>
      <c r="AI66" s="4">
        <f t="shared" ref="AI66:AI129" si="13">AH66/AG66</f>
        <v>0.68212824010914053</v>
      </c>
      <c r="AJ66" s="4">
        <f t="shared" ref="AJ66:AJ129" si="14">(AF66-AE66)*AH66</f>
        <v>8.7000000000000008E-2</v>
      </c>
      <c r="AK66" s="4">
        <f t="shared" ref="AK66:AK129" si="15">J66*AH66</f>
        <v>9</v>
      </c>
      <c r="AL66" s="4">
        <f t="shared" ref="AL66:AL129" si="16">ROUND(SUMIF(A:A,A66,AH:AH)/SUMIF(A:A,A66,AI:AI),2)</f>
        <v>0.15</v>
      </c>
      <c r="AM66" s="4">
        <f t="shared" ref="AM66:AM129" si="17">ROUND(SUMIF(A:A,A66,AJ:AJ)/SUMIF(A:A,A66,AH:AH),2)</f>
        <v>0.49</v>
      </c>
      <c r="AN66">
        <f t="shared" ref="AN66:AN129" si="18">ROUND(SUMIF(A:A,A66,AK:AK)/SUMIF(A:A,A66,AH:AH),0)/100</f>
        <v>0.18</v>
      </c>
      <c r="AO66">
        <f t="shared" ref="AO66:AO129" si="19">IF(A66&lt;207,IF(NOT(A66=A65),IF(M66&gt;25,(I66-H66)/100,0),IF(AO65&gt;0,IF(M66&gt;25,(I66-H66)/100,0),0)),0)</f>
        <v>0</v>
      </c>
      <c r="AP66">
        <f t="shared" ref="AP66:AP129" si="20">SUMIF(A:A,A66,AO:AO)</f>
        <v>0</v>
      </c>
    </row>
    <row r="67" spans="1:42" x14ac:dyDescent="0.2">
      <c r="A67" s="4">
        <v>204</v>
      </c>
      <c r="B67" s="4">
        <v>37</v>
      </c>
      <c r="C67" s="5">
        <v>2070</v>
      </c>
      <c r="D67" s="5" t="s">
        <v>728</v>
      </c>
      <c r="E67" s="5" t="s">
        <v>714</v>
      </c>
      <c r="F67" s="5">
        <v>4</v>
      </c>
      <c r="G67" s="5" t="s">
        <v>709</v>
      </c>
      <c r="H67" s="5">
        <v>40</v>
      </c>
      <c r="I67" s="5">
        <v>50</v>
      </c>
      <c r="J67" s="6">
        <v>4</v>
      </c>
      <c r="K67" s="7">
        <v>1</v>
      </c>
      <c r="L67" s="7">
        <v>10</v>
      </c>
      <c r="M67" s="8">
        <v>4</v>
      </c>
      <c r="N67" s="5">
        <v>2</v>
      </c>
      <c r="O67" s="5">
        <v>8</v>
      </c>
      <c r="P67" s="9">
        <f t="shared" si="11"/>
        <v>12</v>
      </c>
      <c r="Q67" s="10">
        <v>16</v>
      </c>
      <c r="R67" s="5">
        <v>8</v>
      </c>
      <c r="S67" s="5">
        <v>30</v>
      </c>
      <c r="T67" s="5">
        <v>160</v>
      </c>
      <c r="U67" s="5">
        <v>140</v>
      </c>
      <c r="V67" s="5">
        <v>190</v>
      </c>
      <c r="W67" s="11">
        <v>3.6</v>
      </c>
      <c r="X67" s="7">
        <v>3.2</v>
      </c>
      <c r="Y67" s="7">
        <v>4.2</v>
      </c>
      <c r="Z67" s="12">
        <v>0</v>
      </c>
      <c r="AA67" s="4">
        <v>1.419</v>
      </c>
      <c r="AB67" s="4">
        <v>410</v>
      </c>
      <c r="AC67" s="5">
        <v>0</v>
      </c>
      <c r="AD67" s="5" t="s">
        <v>695</v>
      </c>
      <c r="AE67" s="4">
        <f>VLOOKUP($AD67,STARING_REEKSEN!$A:$I,3,0)</f>
        <v>0</v>
      </c>
      <c r="AF67" s="4">
        <f>VLOOKUP($AD67,STARING_REEKSEN!$A:$I,4,0)</f>
        <v>0.38</v>
      </c>
      <c r="AG67" s="4">
        <f>VLOOKUP($AD67,STARING_REEKSEN!$A:$I,7,0)/100</f>
        <v>0.63900000000000001</v>
      </c>
      <c r="AH67" s="4">
        <f t="shared" si="12"/>
        <v>0.1</v>
      </c>
      <c r="AI67" s="4">
        <f t="shared" si="13"/>
        <v>0.1564945226917058</v>
      </c>
      <c r="AJ67" s="4">
        <f t="shared" si="14"/>
        <v>3.8000000000000006E-2</v>
      </c>
      <c r="AK67" s="4">
        <f t="shared" si="15"/>
        <v>0.4</v>
      </c>
      <c r="AL67" s="4">
        <f t="shared" si="16"/>
        <v>0.15</v>
      </c>
      <c r="AM67" s="4">
        <f t="shared" si="17"/>
        <v>0.49</v>
      </c>
      <c r="AN67">
        <f t="shared" si="18"/>
        <v>0.18</v>
      </c>
      <c r="AO67">
        <f t="shared" si="19"/>
        <v>0</v>
      </c>
      <c r="AP67">
        <f t="shared" si="20"/>
        <v>0</v>
      </c>
    </row>
    <row r="68" spans="1:42" x14ac:dyDescent="0.2">
      <c r="A68" s="4">
        <v>204</v>
      </c>
      <c r="B68" s="4">
        <v>37</v>
      </c>
      <c r="C68" s="5">
        <v>2070</v>
      </c>
      <c r="D68" s="5" t="s">
        <v>728</v>
      </c>
      <c r="E68" s="5" t="s">
        <v>714</v>
      </c>
      <c r="F68" s="5">
        <v>5</v>
      </c>
      <c r="G68" s="5" t="s">
        <v>710</v>
      </c>
      <c r="H68" s="5">
        <v>50</v>
      </c>
      <c r="I68" s="5">
        <v>70</v>
      </c>
      <c r="J68" s="6">
        <v>5</v>
      </c>
      <c r="K68" s="7">
        <v>1</v>
      </c>
      <c r="L68" s="7">
        <v>10</v>
      </c>
      <c r="M68" s="8">
        <v>3</v>
      </c>
      <c r="N68" s="5">
        <v>1</v>
      </c>
      <c r="O68" s="5">
        <v>6</v>
      </c>
      <c r="P68" s="9">
        <f t="shared" si="11"/>
        <v>9</v>
      </c>
      <c r="Q68" s="10">
        <v>12</v>
      </c>
      <c r="R68" s="5">
        <v>8</v>
      </c>
      <c r="S68" s="5">
        <v>20</v>
      </c>
      <c r="T68" s="5">
        <v>160</v>
      </c>
      <c r="U68" s="5">
        <v>140</v>
      </c>
      <c r="V68" s="5">
        <v>190</v>
      </c>
      <c r="W68" s="11">
        <v>3.8</v>
      </c>
      <c r="X68" s="7">
        <v>3.2</v>
      </c>
      <c r="Y68" s="7">
        <v>4.5</v>
      </c>
      <c r="Z68" s="12">
        <v>0</v>
      </c>
      <c r="AA68" s="4">
        <v>1.456</v>
      </c>
      <c r="AB68" s="4">
        <v>410</v>
      </c>
      <c r="AC68" s="5">
        <v>0</v>
      </c>
      <c r="AD68" s="5" t="s">
        <v>695</v>
      </c>
      <c r="AE68" s="4">
        <f>VLOOKUP($AD68,STARING_REEKSEN!$A:$I,3,0)</f>
        <v>0</v>
      </c>
      <c r="AF68" s="4">
        <f>VLOOKUP($AD68,STARING_REEKSEN!$A:$I,4,0)</f>
        <v>0.38</v>
      </c>
      <c r="AG68" s="4">
        <f>VLOOKUP($AD68,STARING_REEKSEN!$A:$I,7,0)/100</f>
        <v>0.63900000000000001</v>
      </c>
      <c r="AH68" s="4">
        <f t="shared" si="12"/>
        <v>0.2</v>
      </c>
      <c r="AI68" s="4">
        <f t="shared" si="13"/>
        <v>0.3129890453834116</v>
      </c>
      <c r="AJ68" s="4">
        <f t="shared" si="14"/>
        <v>7.6000000000000012E-2</v>
      </c>
      <c r="AK68" s="4">
        <f t="shared" si="15"/>
        <v>1</v>
      </c>
      <c r="AL68" s="4">
        <f t="shared" si="16"/>
        <v>0.15</v>
      </c>
      <c r="AM68" s="4">
        <f t="shared" si="17"/>
        <v>0.49</v>
      </c>
      <c r="AN68">
        <f t="shared" si="18"/>
        <v>0.18</v>
      </c>
      <c r="AO68">
        <f t="shared" si="19"/>
        <v>0</v>
      </c>
      <c r="AP68">
        <f t="shared" si="20"/>
        <v>0</v>
      </c>
    </row>
    <row r="69" spans="1:42" x14ac:dyDescent="0.2">
      <c r="A69" s="4">
        <v>204</v>
      </c>
      <c r="B69" s="4">
        <v>37</v>
      </c>
      <c r="C69" s="5">
        <v>2070</v>
      </c>
      <c r="D69" s="5" t="s">
        <v>728</v>
      </c>
      <c r="E69" s="5" t="s">
        <v>714</v>
      </c>
      <c r="F69" s="5">
        <v>6</v>
      </c>
      <c r="G69" s="5" t="s">
        <v>727</v>
      </c>
      <c r="H69" s="5">
        <v>70</v>
      </c>
      <c r="I69" s="5">
        <v>90</v>
      </c>
      <c r="J69" s="6">
        <v>1</v>
      </c>
      <c r="K69" s="7">
        <v>0.5</v>
      </c>
      <c r="L69" s="7">
        <v>5</v>
      </c>
      <c r="M69" s="8">
        <v>3</v>
      </c>
      <c r="N69" s="5">
        <v>1</v>
      </c>
      <c r="O69" s="5">
        <v>6</v>
      </c>
      <c r="P69" s="9">
        <f t="shared" si="11"/>
        <v>7</v>
      </c>
      <c r="Q69" s="10">
        <v>10</v>
      </c>
      <c r="R69" s="5">
        <v>6</v>
      </c>
      <c r="S69" s="5">
        <v>20</v>
      </c>
      <c r="T69" s="5">
        <v>160</v>
      </c>
      <c r="U69" s="5">
        <v>140</v>
      </c>
      <c r="V69" s="5">
        <v>190</v>
      </c>
      <c r="W69" s="11">
        <v>3.8</v>
      </c>
      <c r="X69" s="7">
        <v>3.5</v>
      </c>
      <c r="Y69" s="7">
        <v>4.5</v>
      </c>
      <c r="Z69" s="12">
        <v>0</v>
      </c>
      <c r="AA69" s="4">
        <v>1.635</v>
      </c>
      <c r="AB69" s="4">
        <v>410</v>
      </c>
      <c r="AC69" s="5">
        <v>0</v>
      </c>
      <c r="AD69" s="5" t="s">
        <v>695</v>
      </c>
      <c r="AE69" s="4">
        <f>VLOOKUP($AD69,STARING_REEKSEN!$A:$I,3,0)</f>
        <v>0</v>
      </c>
      <c r="AF69" s="4">
        <f>VLOOKUP($AD69,STARING_REEKSEN!$A:$I,4,0)</f>
        <v>0.38</v>
      </c>
      <c r="AG69" s="4">
        <f>VLOOKUP($AD69,STARING_REEKSEN!$A:$I,7,0)/100</f>
        <v>0.63900000000000001</v>
      </c>
      <c r="AH69" s="4">
        <f t="shared" si="12"/>
        <v>0.2</v>
      </c>
      <c r="AI69" s="4">
        <f t="shared" si="13"/>
        <v>0.3129890453834116</v>
      </c>
      <c r="AJ69" s="4">
        <f t="shared" si="14"/>
        <v>7.6000000000000012E-2</v>
      </c>
      <c r="AK69" s="4">
        <f t="shared" si="15"/>
        <v>0.2</v>
      </c>
      <c r="AL69" s="4">
        <f t="shared" si="16"/>
        <v>0.15</v>
      </c>
      <c r="AM69" s="4">
        <f t="shared" si="17"/>
        <v>0.49</v>
      </c>
      <c r="AN69">
        <f t="shared" si="18"/>
        <v>0.18</v>
      </c>
      <c r="AO69">
        <f t="shared" si="19"/>
        <v>0</v>
      </c>
      <c r="AP69">
        <f t="shared" si="20"/>
        <v>0</v>
      </c>
    </row>
    <row r="70" spans="1:42" x14ac:dyDescent="0.2">
      <c r="A70" s="4">
        <v>204</v>
      </c>
      <c r="B70" s="4">
        <v>37</v>
      </c>
      <c r="C70" s="5">
        <v>2070</v>
      </c>
      <c r="D70" s="5" t="s">
        <v>728</v>
      </c>
      <c r="E70" s="5" t="s">
        <v>714</v>
      </c>
      <c r="F70" s="5">
        <v>7</v>
      </c>
      <c r="G70" s="5" t="s">
        <v>729</v>
      </c>
      <c r="H70" s="5">
        <v>90</v>
      </c>
      <c r="I70" s="5">
        <v>120</v>
      </c>
      <c r="J70" s="6">
        <v>0.3</v>
      </c>
      <c r="K70" s="7">
        <v>0.1</v>
      </c>
      <c r="L70" s="7">
        <v>2</v>
      </c>
      <c r="M70" s="8">
        <v>17</v>
      </c>
      <c r="N70" s="5">
        <v>15</v>
      </c>
      <c r="O70" s="5">
        <v>24</v>
      </c>
      <c r="P70" s="9">
        <f t="shared" si="11"/>
        <v>18</v>
      </c>
      <c r="Q70" s="10">
        <v>35</v>
      </c>
      <c r="R70" s="5">
        <v>30</v>
      </c>
      <c r="S70" s="5">
        <v>50</v>
      </c>
      <c r="T70" s="5">
        <v>170</v>
      </c>
      <c r="U70" s="5">
        <v>150</v>
      </c>
      <c r="V70" s="5">
        <v>200</v>
      </c>
      <c r="W70" s="11">
        <v>3.9</v>
      </c>
      <c r="X70" s="7">
        <v>3.5</v>
      </c>
      <c r="Y70" s="7">
        <v>4.5</v>
      </c>
      <c r="Z70" s="12">
        <v>0</v>
      </c>
      <c r="AA70" s="4">
        <v>1.54</v>
      </c>
      <c r="AB70" s="4">
        <v>510</v>
      </c>
      <c r="AC70" s="5">
        <v>0</v>
      </c>
      <c r="AD70" s="5" t="s">
        <v>730</v>
      </c>
      <c r="AE70" s="4">
        <f>VLOOKUP($AD70,STARING_REEKSEN!$A:$I,3,0)</f>
        <v>0</v>
      </c>
      <c r="AF70" s="4">
        <f>VLOOKUP($AD70,STARING_REEKSEN!$A:$I,4,0)</f>
        <v>0.41</v>
      </c>
      <c r="AG70" s="4">
        <f>VLOOKUP($AD70,STARING_REEKSEN!$A:$I,7,0)/100</f>
        <v>5.4800000000000001E-2</v>
      </c>
      <c r="AH70" s="4">
        <f t="shared" si="12"/>
        <v>0.3</v>
      </c>
      <c r="AI70" s="4">
        <f t="shared" si="13"/>
        <v>5.4744525547445253</v>
      </c>
      <c r="AJ70" s="4">
        <f t="shared" si="14"/>
        <v>0.12299999999999998</v>
      </c>
      <c r="AK70" s="4">
        <f t="shared" si="15"/>
        <v>0.09</v>
      </c>
      <c r="AL70" s="4">
        <f t="shared" si="16"/>
        <v>0.15</v>
      </c>
      <c r="AM70" s="4">
        <f t="shared" si="17"/>
        <v>0.49</v>
      </c>
      <c r="AN70">
        <f t="shared" si="18"/>
        <v>0.18</v>
      </c>
      <c r="AO70">
        <f t="shared" si="19"/>
        <v>0</v>
      </c>
      <c r="AP70">
        <f t="shared" si="20"/>
        <v>0</v>
      </c>
    </row>
    <row r="71" spans="1:42" x14ac:dyDescent="0.2">
      <c r="A71" s="4">
        <v>205</v>
      </c>
      <c r="B71" s="4">
        <v>54</v>
      </c>
      <c r="C71" s="5">
        <v>2040</v>
      </c>
      <c r="D71" s="5" t="s">
        <v>596</v>
      </c>
      <c r="E71" s="5" t="s">
        <v>685</v>
      </c>
      <c r="F71" s="5">
        <v>1</v>
      </c>
      <c r="G71" s="5" t="s">
        <v>707</v>
      </c>
      <c r="H71" s="5">
        <v>0</v>
      </c>
      <c r="I71" s="5">
        <v>20</v>
      </c>
      <c r="J71" s="6">
        <v>9</v>
      </c>
      <c r="K71" s="7">
        <v>2</v>
      </c>
      <c r="L71" s="7">
        <v>15</v>
      </c>
      <c r="M71" s="8">
        <v>4</v>
      </c>
      <c r="N71" s="5">
        <v>2</v>
      </c>
      <c r="O71" s="5">
        <v>8</v>
      </c>
      <c r="P71" s="9">
        <f t="shared" si="11"/>
        <v>9</v>
      </c>
      <c r="Q71" s="10">
        <v>13</v>
      </c>
      <c r="R71" s="5">
        <v>8</v>
      </c>
      <c r="S71" s="5">
        <v>20</v>
      </c>
      <c r="T71" s="5">
        <v>160</v>
      </c>
      <c r="U71" s="5">
        <v>140</v>
      </c>
      <c r="V71" s="5">
        <v>180</v>
      </c>
      <c r="W71" s="11">
        <v>4.8</v>
      </c>
      <c r="X71" s="7">
        <v>4.2</v>
      </c>
      <c r="Y71" s="7">
        <v>5.5</v>
      </c>
      <c r="Z71" s="12">
        <v>0</v>
      </c>
      <c r="AA71" s="4">
        <v>1.26</v>
      </c>
      <c r="AB71" s="4">
        <v>692</v>
      </c>
      <c r="AC71" s="5">
        <v>1</v>
      </c>
      <c r="AD71" s="5" t="s">
        <v>708</v>
      </c>
      <c r="AE71" s="4">
        <f>VLOOKUP($AD71,STARING_REEKSEN!$A:$I,3,0)</f>
        <v>0</v>
      </c>
      <c r="AF71" s="4">
        <f>VLOOKUP($AD71,STARING_REEKSEN!$A:$I,4,0)</f>
        <v>0.43</v>
      </c>
      <c r="AG71" s="4">
        <f>VLOOKUP($AD71,STARING_REEKSEN!$A:$I,7,0)/100</f>
        <v>0.3221</v>
      </c>
      <c r="AH71" s="4">
        <f t="shared" si="12"/>
        <v>0.2</v>
      </c>
      <c r="AI71" s="4">
        <f t="shared" si="13"/>
        <v>0.62092517851598883</v>
      </c>
      <c r="AJ71" s="4">
        <f t="shared" si="14"/>
        <v>8.6000000000000007E-2</v>
      </c>
      <c r="AK71" s="4">
        <f t="shared" si="15"/>
        <v>1.8</v>
      </c>
      <c r="AL71" s="4">
        <f t="shared" si="16"/>
        <v>0.56000000000000005</v>
      </c>
      <c r="AM71" s="4">
        <f t="shared" si="17"/>
        <v>0.4</v>
      </c>
      <c r="AN71">
        <f t="shared" si="18"/>
        <v>0.11</v>
      </c>
      <c r="AO71">
        <f t="shared" si="19"/>
        <v>0</v>
      </c>
      <c r="AP71">
        <f t="shared" si="20"/>
        <v>0</v>
      </c>
    </row>
    <row r="72" spans="1:42" x14ac:dyDescent="0.2">
      <c r="A72" s="4">
        <v>205</v>
      </c>
      <c r="B72" s="4">
        <v>54</v>
      </c>
      <c r="C72" s="5">
        <v>2040</v>
      </c>
      <c r="D72" s="5" t="s">
        <v>596</v>
      </c>
      <c r="E72" s="5" t="s">
        <v>685</v>
      </c>
      <c r="F72" s="5">
        <v>2</v>
      </c>
      <c r="G72" s="5" t="s">
        <v>704</v>
      </c>
      <c r="H72" s="5">
        <v>20</v>
      </c>
      <c r="I72" s="5">
        <v>35</v>
      </c>
      <c r="J72" s="6">
        <v>60</v>
      </c>
      <c r="K72" s="7">
        <v>30</v>
      </c>
      <c r="L72" s="7">
        <v>90</v>
      </c>
      <c r="M72" s="8">
        <v>4</v>
      </c>
      <c r="N72" s="5">
        <v>2</v>
      </c>
      <c r="O72" s="5">
        <v>8</v>
      </c>
      <c r="P72" s="9">
        <f t="shared" si="11"/>
        <v>11</v>
      </c>
      <c r="Q72" s="10">
        <v>15</v>
      </c>
      <c r="R72" s="5">
        <v>8</v>
      </c>
      <c r="S72" s="5">
        <v>30</v>
      </c>
      <c r="T72" s="5">
        <v>160</v>
      </c>
      <c r="U72" s="5">
        <v>130</v>
      </c>
      <c r="V72" s="5">
        <v>180</v>
      </c>
      <c r="W72" s="11">
        <v>4.8</v>
      </c>
      <c r="X72" s="7">
        <v>4</v>
      </c>
      <c r="Y72" s="7">
        <v>5.2</v>
      </c>
      <c r="Z72" s="12">
        <v>0</v>
      </c>
      <c r="AA72" s="4">
        <v>0.251</v>
      </c>
      <c r="AB72" s="4">
        <v>110</v>
      </c>
      <c r="AC72" s="5">
        <v>0</v>
      </c>
      <c r="AD72" s="5" t="s">
        <v>693</v>
      </c>
      <c r="AE72" s="4">
        <f>VLOOKUP($AD72,STARING_REEKSEN!$A:$I,3,0)</f>
        <v>0.01</v>
      </c>
      <c r="AF72" s="4">
        <f>VLOOKUP($AD72,STARING_REEKSEN!$A:$I,4,0)</f>
        <v>0.56999999999999995</v>
      </c>
      <c r="AG72" s="4">
        <f>VLOOKUP($AD72,STARING_REEKSEN!$A:$I,7,0)/100</f>
        <v>0.34450000000000003</v>
      </c>
      <c r="AH72" s="4">
        <f t="shared" si="12"/>
        <v>0.15</v>
      </c>
      <c r="AI72" s="4">
        <f t="shared" si="13"/>
        <v>0.4354136429608127</v>
      </c>
      <c r="AJ72" s="4">
        <f t="shared" si="14"/>
        <v>8.3999999999999991E-2</v>
      </c>
      <c r="AK72" s="4">
        <f t="shared" si="15"/>
        <v>9</v>
      </c>
      <c r="AL72" s="4">
        <f t="shared" si="16"/>
        <v>0.56000000000000005</v>
      </c>
      <c r="AM72" s="4">
        <f t="shared" si="17"/>
        <v>0.4</v>
      </c>
      <c r="AN72">
        <f t="shared" si="18"/>
        <v>0.11</v>
      </c>
      <c r="AO72">
        <f t="shared" si="19"/>
        <v>0</v>
      </c>
      <c r="AP72">
        <f t="shared" si="20"/>
        <v>0</v>
      </c>
    </row>
    <row r="73" spans="1:42" x14ac:dyDescent="0.2">
      <c r="A73" s="4">
        <v>205</v>
      </c>
      <c r="B73" s="4">
        <v>54</v>
      </c>
      <c r="C73" s="5">
        <v>2040</v>
      </c>
      <c r="D73" s="5" t="s">
        <v>596</v>
      </c>
      <c r="E73" s="5" t="s">
        <v>685</v>
      </c>
      <c r="F73" s="5">
        <v>3</v>
      </c>
      <c r="G73" s="5" t="s">
        <v>709</v>
      </c>
      <c r="H73" s="5">
        <v>35</v>
      </c>
      <c r="I73" s="5">
        <v>60</v>
      </c>
      <c r="J73" s="6">
        <v>3</v>
      </c>
      <c r="K73" s="7">
        <v>1</v>
      </c>
      <c r="L73" s="7">
        <v>10</v>
      </c>
      <c r="M73" s="8">
        <v>3</v>
      </c>
      <c r="N73" s="5">
        <v>2</v>
      </c>
      <c r="O73" s="5">
        <v>6</v>
      </c>
      <c r="P73" s="9">
        <f t="shared" si="11"/>
        <v>9</v>
      </c>
      <c r="Q73" s="10">
        <v>12</v>
      </c>
      <c r="R73" s="5">
        <v>6</v>
      </c>
      <c r="S73" s="5">
        <v>25</v>
      </c>
      <c r="T73" s="5">
        <v>150</v>
      </c>
      <c r="U73" s="5">
        <v>130</v>
      </c>
      <c r="V73" s="5">
        <v>180</v>
      </c>
      <c r="W73" s="11">
        <v>4.5</v>
      </c>
      <c r="X73" s="7">
        <v>4</v>
      </c>
      <c r="Y73" s="7">
        <v>5.2</v>
      </c>
      <c r="Z73" s="12">
        <v>0</v>
      </c>
      <c r="AA73" s="4">
        <v>1.464</v>
      </c>
      <c r="AB73" s="4">
        <v>410</v>
      </c>
      <c r="AC73" s="5">
        <v>0</v>
      </c>
      <c r="AD73" s="5" t="s">
        <v>695</v>
      </c>
      <c r="AE73" s="4">
        <f>VLOOKUP($AD73,STARING_REEKSEN!$A:$I,3,0)</f>
        <v>0</v>
      </c>
      <c r="AF73" s="4">
        <f>VLOOKUP($AD73,STARING_REEKSEN!$A:$I,4,0)</f>
        <v>0.38</v>
      </c>
      <c r="AG73" s="4">
        <f>VLOOKUP($AD73,STARING_REEKSEN!$A:$I,7,0)/100</f>
        <v>0.63900000000000001</v>
      </c>
      <c r="AH73" s="4">
        <f t="shared" si="12"/>
        <v>0.25</v>
      </c>
      <c r="AI73" s="4">
        <f t="shared" si="13"/>
        <v>0.39123630672926446</v>
      </c>
      <c r="AJ73" s="4">
        <f t="shared" si="14"/>
        <v>9.5000000000000001E-2</v>
      </c>
      <c r="AK73" s="4">
        <f t="shared" si="15"/>
        <v>0.75</v>
      </c>
      <c r="AL73" s="4">
        <f t="shared" si="16"/>
        <v>0.56000000000000005</v>
      </c>
      <c r="AM73" s="4">
        <f t="shared" si="17"/>
        <v>0.4</v>
      </c>
      <c r="AN73">
        <f t="shared" si="18"/>
        <v>0.11</v>
      </c>
      <c r="AO73">
        <f t="shared" si="19"/>
        <v>0</v>
      </c>
      <c r="AP73">
        <f t="shared" si="20"/>
        <v>0</v>
      </c>
    </row>
    <row r="74" spans="1:42" x14ac:dyDescent="0.2">
      <c r="A74" s="4">
        <v>205</v>
      </c>
      <c r="B74" s="4">
        <v>54</v>
      </c>
      <c r="C74" s="5">
        <v>2040</v>
      </c>
      <c r="D74" s="5" t="s">
        <v>596</v>
      </c>
      <c r="E74" s="5" t="s">
        <v>685</v>
      </c>
      <c r="F74" s="5">
        <v>4</v>
      </c>
      <c r="G74" s="5" t="s">
        <v>710</v>
      </c>
      <c r="H74" s="5">
        <v>60</v>
      </c>
      <c r="I74" s="5">
        <v>80</v>
      </c>
      <c r="J74" s="6">
        <v>4.5</v>
      </c>
      <c r="K74" s="7">
        <v>1</v>
      </c>
      <c r="L74" s="7">
        <v>10</v>
      </c>
      <c r="M74" s="8">
        <v>3</v>
      </c>
      <c r="N74" s="5">
        <v>2</v>
      </c>
      <c r="O74" s="5">
        <v>6</v>
      </c>
      <c r="P74" s="9">
        <f t="shared" si="11"/>
        <v>9</v>
      </c>
      <c r="Q74" s="10">
        <v>12</v>
      </c>
      <c r="R74" s="5">
        <v>6</v>
      </c>
      <c r="S74" s="5">
        <v>25</v>
      </c>
      <c r="T74" s="5">
        <v>150</v>
      </c>
      <c r="U74" s="5">
        <v>130</v>
      </c>
      <c r="V74" s="5">
        <v>180</v>
      </c>
      <c r="W74" s="11">
        <v>4.5</v>
      </c>
      <c r="X74" s="7">
        <v>4</v>
      </c>
      <c r="Y74" s="7">
        <v>5.2</v>
      </c>
      <c r="Z74" s="12">
        <v>0</v>
      </c>
      <c r="AA74" s="4">
        <v>1.474</v>
      </c>
      <c r="AB74" s="4">
        <v>410</v>
      </c>
      <c r="AC74" s="5">
        <v>0</v>
      </c>
      <c r="AD74" s="5" t="s">
        <v>695</v>
      </c>
      <c r="AE74" s="4">
        <f>VLOOKUP($AD74,STARING_REEKSEN!$A:$I,3,0)</f>
        <v>0</v>
      </c>
      <c r="AF74" s="4">
        <f>VLOOKUP($AD74,STARING_REEKSEN!$A:$I,4,0)</f>
        <v>0.38</v>
      </c>
      <c r="AG74" s="4">
        <f>VLOOKUP($AD74,STARING_REEKSEN!$A:$I,7,0)/100</f>
        <v>0.63900000000000001</v>
      </c>
      <c r="AH74" s="4">
        <f t="shared" si="12"/>
        <v>0.2</v>
      </c>
      <c r="AI74" s="4">
        <f t="shared" si="13"/>
        <v>0.3129890453834116</v>
      </c>
      <c r="AJ74" s="4">
        <f t="shared" si="14"/>
        <v>7.6000000000000012E-2</v>
      </c>
      <c r="AK74" s="4">
        <f t="shared" si="15"/>
        <v>0.9</v>
      </c>
      <c r="AL74" s="4">
        <f t="shared" si="16"/>
        <v>0.56000000000000005</v>
      </c>
      <c r="AM74" s="4">
        <f t="shared" si="17"/>
        <v>0.4</v>
      </c>
      <c r="AN74">
        <f t="shared" si="18"/>
        <v>0.11</v>
      </c>
      <c r="AO74">
        <f t="shared" si="19"/>
        <v>0</v>
      </c>
      <c r="AP74">
        <f t="shared" si="20"/>
        <v>0</v>
      </c>
    </row>
    <row r="75" spans="1:42" x14ac:dyDescent="0.2">
      <c r="A75" s="4">
        <v>205</v>
      </c>
      <c r="B75" s="4">
        <v>54</v>
      </c>
      <c r="C75" s="5">
        <v>2040</v>
      </c>
      <c r="D75" s="5" t="s">
        <v>596</v>
      </c>
      <c r="E75" s="5" t="s">
        <v>685</v>
      </c>
      <c r="F75" s="5">
        <v>5</v>
      </c>
      <c r="G75" s="5" t="s">
        <v>727</v>
      </c>
      <c r="H75" s="5">
        <v>80</v>
      </c>
      <c r="I75" s="5">
        <v>100</v>
      </c>
      <c r="J75" s="6">
        <v>2</v>
      </c>
      <c r="K75" s="7">
        <v>0.5</v>
      </c>
      <c r="L75" s="7">
        <v>5</v>
      </c>
      <c r="M75" s="8">
        <v>3</v>
      </c>
      <c r="N75" s="5">
        <v>2</v>
      </c>
      <c r="O75" s="5">
        <v>6</v>
      </c>
      <c r="P75" s="9">
        <f t="shared" si="11"/>
        <v>5</v>
      </c>
      <c r="Q75" s="10">
        <v>8</v>
      </c>
      <c r="R75" s="5">
        <v>6</v>
      </c>
      <c r="S75" s="5">
        <v>25</v>
      </c>
      <c r="T75" s="5">
        <v>150</v>
      </c>
      <c r="U75" s="5">
        <v>130</v>
      </c>
      <c r="V75" s="5">
        <v>180</v>
      </c>
      <c r="W75" s="11">
        <v>4.5</v>
      </c>
      <c r="X75" s="7">
        <v>4</v>
      </c>
      <c r="Y75" s="7">
        <v>5.2</v>
      </c>
      <c r="Z75" s="12">
        <v>0</v>
      </c>
      <c r="AA75" s="4">
        <v>1.5880000000000001</v>
      </c>
      <c r="AB75" s="4">
        <v>410</v>
      </c>
      <c r="AC75" s="5">
        <v>0</v>
      </c>
      <c r="AD75" s="5" t="s">
        <v>711</v>
      </c>
      <c r="AE75" s="4">
        <f>VLOOKUP($AD75,STARING_REEKSEN!$A:$I,3,0)</f>
        <v>0</v>
      </c>
      <c r="AF75" s="4">
        <f>VLOOKUP($AD75,STARING_REEKSEN!$A:$I,4,0)</f>
        <v>0.35</v>
      </c>
      <c r="AG75" s="4">
        <f>VLOOKUP($AD75,STARING_REEKSEN!$A:$I,7,0)/100</f>
        <v>0.997</v>
      </c>
      <c r="AH75" s="4">
        <f t="shared" si="12"/>
        <v>0.2</v>
      </c>
      <c r="AI75" s="4">
        <f t="shared" si="13"/>
        <v>0.20060180541624875</v>
      </c>
      <c r="AJ75" s="4">
        <f t="shared" si="14"/>
        <v>6.9999999999999993E-2</v>
      </c>
      <c r="AK75" s="4">
        <f t="shared" si="15"/>
        <v>0.4</v>
      </c>
      <c r="AL75" s="4">
        <f t="shared" si="16"/>
        <v>0.56000000000000005</v>
      </c>
      <c r="AM75" s="4">
        <f t="shared" si="17"/>
        <v>0.4</v>
      </c>
      <c r="AN75">
        <f t="shared" si="18"/>
        <v>0.11</v>
      </c>
      <c r="AO75">
        <f t="shared" si="19"/>
        <v>0</v>
      </c>
      <c r="AP75">
        <f t="shared" si="20"/>
        <v>0</v>
      </c>
    </row>
    <row r="76" spans="1:42" x14ac:dyDescent="0.2">
      <c r="A76" s="4">
        <v>205</v>
      </c>
      <c r="B76" s="4">
        <v>54</v>
      </c>
      <c r="C76" s="5">
        <v>2040</v>
      </c>
      <c r="D76" s="5" t="s">
        <v>596</v>
      </c>
      <c r="E76" s="5" t="s">
        <v>685</v>
      </c>
      <c r="F76" s="5">
        <v>6</v>
      </c>
      <c r="G76" s="5" t="s">
        <v>700</v>
      </c>
      <c r="H76" s="5">
        <v>100</v>
      </c>
      <c r="I76" s="5">
        <v>120</v>
      </c>
      <c r="J76" s="6">
        <v>0.3</v>
      </c>
      <c r="K76" s="7">
        <v>0.1</v>
      </c>
      <c r="L76" s="7">
        <v>2</v>
      </c>
      <c r="M76" s="8">
        <v>3</v>
      </c>
      <c r="N76" s="5">
        <v>2</v>
      </c>
      <c r="O76" s="5">
        <v>6</v>
      </c>
      <c r="P76" s="9">
        <f t="shared" si="11"/>
        <v>5</v>
      </c>
      <c r="Q76" s="10">
        <v>8</v>
      </c>
      <c r="R76" s="5">
        <v>6</v>
      </c>
      <c r="S76" s="5">
        <v>25</v>
      </c>
      <c r="T76" s="5">
        <v>150</v>
      </c>
      <c r="U76" s="5">
        <v>130</v>
      </c>
      <c r="V76" s="5">
        <v>180</v>
      </c>
      <c r="W76" s="11">
        <v>4.5</v>
      </c>
      <c r="X76" s="7">
        <v>4</v>
      </c>
      <c r="Y76" s="7">
        <v>5.2</v>
      </c>
      <c r="Z76" s="12">
        <v>0</v>
      </c>
      <c r="AA76" s="4">
        <v>1.671</v>
      </c>
      <c r="AB76" s="4">
        <v>410</v>
      </c>
      <c r="AC76" s="5">
        <v>0</v>
      </c>
      <c r="AD76" s="5" t="s">
        <v>711</v>
      </c>
      <c r="AE76" s="4">
        <f>VLOOKUP($AD76,STARING_REEKSEN!$A:$I,3,0)</f>
        <v>0</v>
      </c>
      <c r="AF76" s="4">
        <f>VLOOKUP($AD76,STARING_REEKSEN!$A:$I,4,0)</f>
        <v>0.35</v>
      </c>
      <c r="AG76" s="4">
        <f>VLOOKUP($AD76,STARING_REEKSEN!$A:$I,7,0)/100</f>
        <v>0.997</v>
      </c>
      <c r="AH76" s="4">
        <f t="shared" si="12"/>
        <v>0.2</v>
      </c>
      <c r="AI76" s="4">
        <f t="shared" si="13"/>
        <v>0.20060180541624875</v>
      </c>
      <c r="AJ76" s="4">
        <f t="shared" si="14"/>
        <v>6.9999999999999993E-2</v>
      </c>
      <c r="AK76" s="4">
        <f t="shared" si="15"/>
        <v>0.06</v>
      </c>
      <c r="AL76" s="4">
        <f t="shared" si="16"/>
        <v>0.56000000000000005</v>
      </c>
      <c r="AM76" s="4">
        <f t="shared" si="17"/>
        <v>0.4</v>
      </c>
      <c r="AN76">
        <f t="shared" si="18"/>
        <v>0.11</v>
      </c>
      <c r="AO76">
        <f t="shared" si="19"/>
        <v>0</v>
      </c>
      <c r="AP76">
        <f t="shared" si="20"/>
        <v>0</v>
      </c>
    </row>
    <row r="77" spans="1:42" x14ac:dyDescent="0.2">
      <c r="A77" s="4">
        <v>206</v>
      </c>
      <c r="B77" s="4">
        <v>90</v>
      </c>
      <c r="C77" s="5">
        <v>2050</v>
      </c>
      <c r="D77" s="5" t="s">
        <v>731</v>
      </c>
      <c r="E77" s="5" t="s">
        <v>685</v>
      </c>
      <c r="F77" s="5">
        <v>1</v>
      </c>
      <c r="G77" s="5" t="s">
        <v>707</v>
      </c>
      <c r="H77" s="5">
        <v>0</v>
      </c>
      <c r="I77" s="5">
        <v>20</v>
      </c>
      <c r="J77" s="6">
        <v>10</v>
      </c>
      <c r="K77" s="7">
        <v>2</v>
      </c>
      <c r="L77" s="7">
        <v>15</v>
      </c>
      <c r="M77" s="8">
        <v>4</v>
      </c>
      <c r="N77" s="5">
        <v>2</v>
      </c>
      <c r="O77" s="5">
        <v>8</v>
      </c>
      <c r="P77" s="9">
        <f t="shared" si="11"/>
        <v>11</v>
      </c>
      <c r="Q77" s="10">
        <v>15</v>
      </c>
      <c r="R77" s="5">
        <v>8</v>
      </c>
      <c r="S77" s="5">
        <v>20</v>
      </c>
      <c r="T77" s="5">
        <v>160</v>
      </c>
      <c r="U77" s="5">
        <v>140</v>
      </c>
      <c r="V77" s="5">
        <v>180</v>
      </c>
      <c r="W77" s="11">
        <v>4.8</v>
      </c>
      <c r="X77" s="7">
        <v>4.2</v>
      </c>
      <c r="Y77" s="7">
        <v>5.5</v>
      </c>
      <c r="Z77" s="12">
        <v>0</v>
      </c>
      <c r="AA77" s="4">
        <v>1.2290000000000001</v>
      </c>
      <c r="AB77" s="4">
        <v>692</v>
      </c>
      <c r="AC77" s="5">
        <v>1</v>
      </c>
      <c r="AD77" s="5" t="s">
        <v>708</v>
      </c>
      <c r="AE77" s="4">
        <f>VLOOKUP($AD77,STARING_REEKSEN!$A:$I,3,0)</f>
        <v>0</v>
      </c>
      <c r="AF77" s="4">
        <f>VLOOKUP($AD77,STARING_REEKSEN!$A:$I,4,0)</f>
        <v>0.43</v>
      </c>
      <c r="AG77" s="4">
        <f>VLOOKUP($AD77,STARING_REEKSEN!$A:$I,7,0)/100</f>
        <v>0.3221</v>
      </c>
      <c r="AH77" s="4">
        <f t="shared" si="12"/>
        <v>0.2</v>
      </c>
      <c r="AI77" s="4">
        <f t="shared" si="13"/>
        <v>0.62092517851598883</v>
      </c>
      <c r="AJ77" s="4">
        <f t="shared" si="14"/>
        <v>8.6000000000000007E-2</v>
      </c>
      <c r="AK77" s="4">
        <f t="shared" si="15"/>
        <v>2</v>
      </c>
      <c r="AL77" s="4">
        <f t="shared" si="16"/>
        <v>0.21</v>
      </c>
      <c r="AM77" s="4">
        <f t="shared" si="17"/>
        <v>0.41</v>
      </c>
      <c r="AN77">
        <f t="shared" si="18"/>
        <v>0.11</v>
      </c>
      <c r="AO77">
        <f t="shared" si="19"/>
        <v>0</v>
      </c>
      <c r="AP77">
        <f t="shared" si="20"/>
        <v>0</v>
      </c>
    </row>
    <row r="78" spans="1:42" x14ac:dyDescent="0.2">
      <c r="A78" s="4">
        <v>206</v>
      </c>
      <c r="B78" s="4">
        <v>90</v>
      </c>
      <c r="C78" s="5">
        <v>2050</v>
      </c>
      <c r="D78" s="5" t="s">
        <v>731</v>
      </c>
      <c r="E78" s="5" t="s">
        <v>685</v>
      </c>
      <c r="F78" s="5">
        <v>2</v>
      </c>
      <c r="G78" s="5" t="s">
        <v>704</v>
      </c>
      <c r="H78" s="5">
        <v>20</v>
      </c>
      <c r="I78" s="5">
        <v>35</v>
      </c>
      <c r="J78" s="6">
        <v>60</v>
      </c>
      <c r="K78" s="7">
        <v>30</v>
      </c>
      <c r="L78" s="7">
        <v>90</v>
      </c>
      <c r="M78" s="8">
        <v>4</v>
      </c>
      <c r="N78" s="5">
        <v>2</v>
      </c>
      <c r="O78" s="5">
        <v>8</v>
      </c>
      <c r="P78" s="9">
        <f t="shared" si="11"/>
        <v>11</v>
      </c>
      <c r="Q78" s="10">
        <v>15</v>
      </c>
      <c r="R78" s="5">
        <v>8</v>
      </c>
      <c r="S78" s="5">
        <v>30</v>
      </c>
      <c r="T78" s="5">
        <v>160</v>
      </c>
      <c r="U78" s="5">
        <v>130</v>
      </c>
      <c r="V78" s="5">
        <v>180</v>
      </c>
      <c r="W78" s="11">
        <v>4.8</v>
      </c>
      <c r="X78" s="7">
        <v>4</v>
      </c>
      <c r="Y78" s="7">
        <v>5.2</v>
      </c>
      <c r="Z78" s="12">
        <v>0</v>
      </c>
      <c r="AA78" s="4">
        <v>0.251</v>
      </c>
      <c r="AB78" s="4">
        <v>110</v>
      </c>
      <c r="AC78" s="5">
        <v>0</v>
      </c>
      <c r="AD78" s="5" t="s">
        <v>693</v>
      </c>
      <c r="AE78" s="4">
        <f>VLOOKUP($AD78,STARING_REEKSEN!$A:$I,3,0)</f>
        <v>0.01</v>
      </c>
      <c r="AF78" s="4">
        <f>VLOOKUP($AD78,STARING_REEKSEN!$A:$I,4,0)</f>
        <v>0.56999999999999995</v>
      </c>
      <c r="AG78" s="4">
        <f>VLOOKUP($AD78,STARING_REEKSEN!$A:$I,7,0)/100</f>
        <v>0.34450000000000003</v>
      </c>
      <c r="AH78" s="4">
        <f t="shared" si="12"/>
        <v>0.15</v>
      </c>
      <c r="AI78" s="4">
        <f t="shared" si="13"/>
        <v>0.4354136429608127</v>
      </c>
      <c r="AJ78" s="4">
        <f t="shared" si="14"/>
        <v>8.3999999999999991E-2</v>
      </c>
      <c r="AK78" s="4">
        <f t="shared" si="15"/>
        <v>9</v>
      </c>
      <c r="AL78" s="4">
        <f t="shared" si="16"/>
        <v>0.21</v>
      </c>
      <c r="AM78" s="4">
        <f t="shared" si="17"/>
        <v>0.41</v>
      </c>
      <c r="AN78">
        <f t="shared" si="18"/>
        <v>0.11</v>
      </c>
      <c r="AO78">
        <f t="shared" si="19"/>
        <v>0</v>
      </c>
      <c r="AP78">
        <f t="shared" si="20"/>
        <v>0</v>
      </c>
    </row>
    <row r="79" spans="1:42" x14ac:dyDescent="0.2">
      <c r="A79" s="4">
        <v>206</v>
      </c>
      <c r="B79" s="4">
        <v>90</v>
      </c>
      <c r="C79" s="5">
        <v>2050</v>
      </c>
      <c r="D79" s="5" t="s">
        <v>731</v>
      </c>
      <c r="E79" s="5" t="s">
        <v>685</v>
      </c>
      <c r="F79" s="5">
        <v>3</v>
      </c>
      <c r="G79" s="5" t="s">
        <v>709</v>
      </c>
      <c r="H79" s="5">
        <v>35</v>
      </c>
      <c r="I79" s="5">
        <v>60</v>
      </c>
      <c r="J79" s="6">
        <v>3</v>
      </c>
      <c r="K79" s="7">
        <v>1</v>
      </c>
      <c r="L79" s="7">
        <v>10</v>
      </c>
      <c r="M79" s="8">
        <v>3</v>
      </c>
      <c r="N79" s="5">
        <v>2</v>
      </c>
      <c r="O79" s="5">
        <v>6</v>
      </c>
      <c r="P79" s="9">
        <f t="shared" si="11"/>
        <v>9</v>
      </c>
      <c r="Q79" s="10">
        <v>12</v>
      </c>
      <c r="R79" s="5">
        <v>6</v>
      </c>
      <c r="S79" s="5">
        <v>25</v>
      </c>
      <c r="T79" s="5">
        <v>150</v>
      </c>
      <c r="U79" s="5">
        <v>130</v>
      </c>
      <c r="V79" s="5">
        <v>180</v>
      </c>
      <c r="W79" s="11">
        <v>4.3</v>
      </c>
      <c r="X79" s="7">
        <v>3.7</v>
      </c>
      <c r="Y79" s="7">
        <v>5.2</v>
      </c>
      <c r="Z79" s="12">
        <v>0</v>
      </c>
      <c r="AA79" s="4">
        <v>1.464</v>
      </c>
      <c r="AB79" s="4">
        <v>410</v>
      </c>
      <c r="AC79" s="5">
        <v>0</v>
      </c>
      <c r="AD79" s="5" t="s">
        <v>695</v>
      </c>
      <c r="AE79" s="4">
        <f>VLOOKUP($AD79,STARING_REEKSEN!$A:$I,3,0)</f>
        <v>0</v>
      </c>
      <c r="AF79" s="4">
        <f>VLOOKUP($AD79,STARING_REEKSEN!$A:$I,4,0)</f>
        <v>0.38</v>
      </c>
      <c r="AG79" s="4">
        <f>VLOOKUP($AD79,STARING_REEKSEN!$A:$I,7,0)/100</f>
        <v>0.63900000000000001</v>
      </c>
      <c r="AH79" s="4">
        <f t="shared" si="12"/>
        <v>0.25</v>
      </c>
      <c r="AI79" s="4">
        <f t="shared" si="13"/>
        <v>0.39123630672926446</v>
      </c>
      <c r="AJ79" s="4">
        <f t="shared" si="14"/>
        <v>9.5000000000000001E-2</v>
      </c>
      <c r="AK79" s="4">
        <f t="shared" si="15"/>
        <v>0.75</v>
      </c>
      <c r="AL79" s="4">
        <f t="shared" si="16"/>
        <v>0.21</v>
      </c>
      <c r="AM79" s="4">
        <f t="shared" si="17"/>
        <v>0.41</v>
      </c>
      <c r="AN79">
        <f t="shared" si="18"/>
        <v>0.11</v>
      </c>
      <c r="AO79">
        <f t="shared" si="19"/>
        <v>0</v>
      </c>
      <c r="AP79">
        <f t="shared" si="20"/>
        <v>0</v>
      </c>
    </row>
    <row r="80" spans="1:42" x14ac:dyDescent="0.2">
      <c r="A80" s="4">
        <v>206</v>
      </c>
      <c r="B80" s="4">
        <v>90</v>
      </c>
      <c r="C80" s="5">
        <v>2050</v>
      </c>
      <c r="D80" s="5" t="s">
        <v>731</v>
      </c>
      <c r="E80" s="5" t="s">
        <v>685</v>
      </c>
      <c r="F80" s="5">
        <v>4</v>
      </c>
      <c r="G80" s="5" t="s">
        <v>710</v>
      </c>
      <c r="H80" s="5">
        <v>60</v>
      </c>
      <c r="I80" s="5">
        <v>80</v>
      </c>
      <c r="J80" s="6">
        <v>4.5</v>
      </c>
      <c r="K80" s="7">
        <v>1</v>
      </c>
      <c r="L80" s="7">
        <v>10</v>
      </c>
      <c r="M80" s="8">
        <v>3</v>
      </c>
      <c r="N80" s="5">
        <v>2</v>
      </c>
      <c r="O80" s="5">
        <v>6</v>
      </c>
      <c r="P80" s="9">
        <f t="shared" si="11"/>
        <v>9</v>
      </c>
      <c r="Q80" s="10">
        <v>12</v>
      </c>
      <c r="R80" s="5">
        <v>6</v>
      </c>
      <c r="S80" s="5">
        <v>25</v>
      </c>
      <c r="T80" s="5">
        <v>150</v>
      </c>
      <c r="U80" s="5">
        <v>130</v>
      </c>
      <c r="V80" s="5">
        <v>180</v>
      </c>
      <c r="W80" s="11">
        <v>4.3</v>
      </c>
      <c r="X80" s="7">
        <v>3.7</v>
      </c>
      <c r="Y80" s="7">
        <v>5.2</v>
      </c>
      <c r="Z80" s="12">
        <v>0</v>
      </c>
      <c r="AA80" s="4">
        <v>1.474</v>
      </c>
      <c r="AB80" s="4">
        <v>410</v>
      </c>
      <c r="AC80" s="5">
        <v>0</v>
      </c>
      <c r="AD80" s="5" t="s">
        <v>695</v>
      </c>
      <c r="AE80" s="4">
        <f>VLOOKUP($AD80,STARING_REEKSEN!$A:$I,3,0)</f>
        <v>0</v>
      </c>
      <c r="AF80" s="4">
        <f>VLOOKUP($AD80,STARING_REEKSEN!$A:$I,4,0)</f>
        <v>0.38</v>
      </c>
      <c r="AG80" s="4">
        <f>VLOOKUP($AD80,STARING_REEKSEN!$A:$I,7,0)/100</f>
        <v>0.63900000000000001</v>
      </c>
      <c r="AH80" s="4">
        <f t="shared" si="12"/>
        <v>0.2</v>
      </c>
      <c r="AI80" s="4">
        <f t="shared" si="13"/>
        <v>0.3129890453834116</v>
      </c>
      <c r="AJ80" s="4">
        <f t="shared" si="14"/>
        <v>7.6000000000000012E-2</v>
      </c>
      <c r="AK80" s="4">
        <f t="shared" si="15"/>
        <v>0.9</v>
      </c>
      <c r="AL80" s="4">
        <f t="shared" si="16"/>
        <v>0.21</v>
      </c>
      <c r="AM80" s="4">
        <f t="shared" si="17"/>
        <v>0.41</v>
      </c>
      <c r="AN80">
        <f t="shared" si="18"/>
        <v>0.11</v>
      </c>
      <c r="AO80">
        <f t="shared" si="19"/>
        <v>0</v>
      </c>
      <c r="AP80">
        <f t="shared" si="20"/>
        <v>0</v>
      </c>
    </row>
    <row r="81" spans="1:42" x14ac:dyDescent="0.2">
      <c r="A81" s="4">
        <v>206</v>
      </c>
      <c r="B81" s="4">
        <v>90</v>
      </c>
      <c r="C81" s="5">
        <v>2050</v>
      </c>
      <c r="D81" s="5" t="s">
        <v>731</v>
      </c>
      <c r="E81" s="5" t="s">
        <v>685</v>
      </c>
      <c r="F81" s="5">
        <v>5</v>
      </c>
      <c r="G81" s="5" t="s">
        <v>727</v>
      </c>
      <c r="H81" s="5">
        <v>80</v>
      </c>
      <c r="I81" s="5">
        <v>100</v>
      </c>
      <c r="J81" s="6">
        <v>2</v>
      </c>
      <c r="K81" s="7">
        <v>0.5</v>
      </c>
      <c r="L81" s="7">
        <v>5</v>
      </c>
      <c r="M81" s="8">
        <v>3</v>
      </c>
      <c r="N81" s="5">
        <v>2</v>
      </c>
      <c r="O81" s="5">
        <v>6</v>
      </c>
      <c r="P81" s="9">
        <f t="shared" si="11"/>
        <v>5</v>
      </c>
      <c r="Q81" s="10">
        <v>8</v>
      </c>
      <c r="R81" s="5">
        <v>6</v>
      </c>
      <c r="S81" s="5">
        <v>25</v>
      </c>
      <c r="T81" s="5">
        <v>150</v>
      </c>
      <c r="U81" s="5">
        <v>130</v>
      </c>
      <c r="V81" s="5">
        <v>180</v>
      </c>
      <c r="W81" s="11">
        <v>4.3</v>
      </c>
      <c r="X81" s="7">
        <v>3.7</v>
      </c>
      <c r="Y81" s="7">
        <v>5.2</v>
      </c>
      <c r="Z81" s="12">
        <v>0</v>
      </c>
      <c r="AA81" s="4">
        <v>1.5880000000000001</v>
      </c>
      <c r="AB81" s="4">
        <v>410</v>
      </c>
      <c r="AC81" s="5">
        <v>0</v>
      </c>
      <c r="AD81" s="5" t="s">
        <v>711</v>
      </c>
      <c r="AE81" s="4">
        <f>VLOOKUP($AD81,STARING_REEKSEN!$A:$I,3,0)</f>
        <v>0</v>
      </c>
      <c r="AF81" s="4">
        <f>VLOOKUP($AD81,STARING_REEKSEN!$A:$I,4,0)</f>
        <v>0.35</v>
      </c>
      <c r="AG81" s="4">
        <f>VLOOKUP($AD81,STARING_REEKSEN!$A:$I,7,0)/100</f>
        <v>0.997</v>
      </c>
      <c r="AH81" s="4">
        <f t="shared" si="12"/>
        <v>0.2</v>
      </c>
      <c r="AI81" s="4">
        <f t="shared" si="13"/>
        <v>0.20060180541624875</v>
      </c>
      <c r="AJ81" s="4">
        <f t="shared" si="14"/>
        <v>6.9999999999999993E-2</v>
      </c>
      <c r="AK81" s="4">
        <f t="shared" si="15"/>
        <v>0.4</v>
      </c>
      <c r="AL81" s="4">
        <f t="shared" si="16"/>
        <v>0.21</v>
      </c>
      <c r="AM81" s="4">
        <f t="shared" si="17"/>
        <v>0.41</v>
      </c>
      <c r="AN81">
        <f t="shared" si="18"/>
        <v>0.11</v>
      </c>
      <c r="AO81">
        <f t="shared" si="19"/>
        <v>0</v>
      </c>
      <c r="AP81">
        <f t="shared" si="20"/>
        <v>0</v>
      </c>
    </row>
    <row r="82" spans="1:42" x14ac:dyDescent="0.2">
      <c r="A82" s="4">
        <v>206</v>
      </c>
      <c r="B82" s="4">
        <v>90</v>
      </c>
      <c r="C82" s="5">
        <v>2050</v>
      </c>
      <c r="D82" s="5" t="s">
        <v>731</v>
      </c>
      <c r="E82" s="5" t="s">
        <v>685</v>
      </c>
      <c r="F82" s="5">
        <v>6</v>
      </c>
      <c r="G82" s="5" t="s">
        <v>700</v>
      </c>
      <c r="H82" s="5">
        <v>100</v>
      </c>
      <c r="I82" s="5">
        <v>120</v>
      </c>
      <c r="J82" s="6">
        <v>0.2</v>
      </c>
      <c r="K82" s="7">
        <v>0.1</v>
      </c>
      <c r="L82" s="7">
        <v>0.8</v>
      </c>
      <c r="M82" s="8">
        <v>20</v>
      </c>
      <c r="N82" s="5">
        <v>12</v>
      </c>
      <c r="O82" s="5">
        <v>22</v>
      </c>
      <c r="P82" s="9">
        <f t="shared" si="11"/>
        <v>15</v>
      </c>
      <c r="Q82" s="10">
        <v>35</v>
      </c>
      <c r="R82" s="5">
        <v>30</v>
      </c>
      <c r="S82" s="5">
        <v>50</v>
      </c>
      <c r="T82" s="5">
        <v>170</v>
      </c>
      <c r="U82" s="5">
        <v>160</v>
      </c>
      <c r="V82" s="5">
        <v>200</v>
      </c>
      <c r="W82" s="11">
        <v>4.0999999999999996</v>
      </c>
      <c r="X82" s="7">
        <v>3.6</v>
      </c>
      <c r="Y82" s="7">
        <v>5.5</v>
      </c>
      <c r="Z82" s="12">
        <v>0</v>
      </c>
      <c r="AA82" s="4">
        <v>1.5289999999999999</v>
      </c>
      <c r="AB82" s="4">
        <v>510</v>
      </c>
      <c r="AC82" s="5">
        <v>0</v>
      </c>
      <c r="AD82" s="5" t="s">
        <v>730</v>
      </c>
      <c r="AE82" s="4">
        <f>VLOOKUP($AD82,STARING_REEKSEN!$A:$I,3,0)</f>
        <v>0</v>
      </c>
      <c r="AF82" s="4">
        <f>VLOOKUP($AD82,STARING_REEKSEN!$A:$I,4,0)</f>
        <v>0.41</v>
      </c>
      <c r="AG82" s="4">
        <f>VLOOKUP($AD82,STARING_REEKSEN!$A:$I,7,0)/100</f>
        <v>5.4800000000000001E-2</v>
      </c>
      <c r="AH82" s="4">
        <f t="shared" si="12"/>
        <v>0.2</v>
      </c>
      <c r="AI82" s="4">
        <f t="shared" si="13"/>
        <v>3.6496350364963503</v>
      </c>
      <c r="AJ82" s="4">
        <f t="shared" si="14"/>
        <v>8.2000000000000003E-2</v>
      </c>
      <c r="AK82" s="4">
        <f t="shared" si="15"/>
        <v>4.0000000000000008E-2</v>
      </c>
      <c r="AL82" s="4">
        <f t="shared" si="16"/>
        <v>0.21</v>
      </c>
      <c r="AM82" s="4">
        <f t="shared" si="17"/>
        <v>0.41</v>
      </c>
      <c r="AN82">
        <f t="shared" si="18"/>
        <v>0.11</v>
      </c>
      <c r="AO82">
        <f t="shared" si="19"/>
        <v>0</v>
      </c>
      <c r="AP82">
        <f t="shared" si="20"/>
        <v>0</v>
      </c>
    </row>
    <row r="83" spans="1:42" x14ac:dyDescent="0.2">
      <c r="A83" s="4">
        <v>301</v>
      </c>
      <c r="B83" s="4">
        <v>82</v>
      </c>
      <c r="C83" s="5">
        <v>4140</v>
      </c>
      <c r="D83" s="5" t="s">
        <v>282</v>
      </c>
      <c r="E83" s="5" t="s">
        <v>732</v>
      </c>
      <c r="F83" s="5">
        <v>1</v>
      </c>
      <c r="G83" s="5" t="s">
        <v>713</v>
      </c>
      <c r="H83" s="5">
        <v>0</v>
      </c>
      <c r="I83" s="5">
        <v>8</v>
      </c>
      <c r="J83" s="23">
        <v>4.5999999999999996</v>
      </c>
      <c r="K83" s="7">
        <v>2</v>
      </c>
      <c r="L83" s="7">
        <v>8</v>
      </c>
      <c r="M83" s="8">
        <v>3</v>
      </c>
      <c r="N83" s="5">
        <v>1</v>
      </c>
      <c r="O83" s="5">
        <v>4</v>
      </c>
      <c r="P83" s="9">
        <v>6</v>
      </c>
      <c r="Q83" s="10">
        <v>9</v>
      </c>
      <c r="R83" s="5">
        <v>5</v>
      </c>
      <c r="S83" s="5">
        <v>15</v>
      </c>
      <c r="T83" s="5">
        <v>170</v>
      </c>
      <c r="U83" s="5">
        <v>150</v>
      </c>
      <c r="V83" s="5">
        <v>200</v>
      </c>
      <c r="W83" s="11">
        <v>3.4</v>
      </c>
      <c r="X83" s="7">
        <v>2.9</v>
      </c>
      <c r="Y83" s="7">
        <v>4</v>
      </c>
      <c r="Z83" s="12">
        <v>0</v>
      </c>
      <c r="AA83" s="4">
        <v>1.4081057761442299</v>
      </c>
      <c r="AB83" s="5">
        <v>410</v>
      </c>
      <c r="AC83" s="5">
        <v>1</v>
      </c>
      <c r="AD83" s="5" t="s">
        <v>733</v>
      </c>
      <c r="AE83" s="4">
        <f>VLOOKUP($AD83,STARING_REEKSEN!$A:$I,3,0)</f>
        <v>0</v>
      </c>
      <c r="AF83" s="4">
        <f>VLOOKUP($AD83,STARING_REEKSEN!$A:$I,4,0)</f>
        <v>0.37</v>
      </c>
      <c r="AG83" s="4">
        <f>VLOOKUP($AD83,STARING_REEKSEN!$A:$I,7,0)/100</f>
        <v>0.33340000000000003</v>
      </c>
      <c r="AH83" s="4">
        <f t="shared" si="12"/>
        <v>0.08</v>
      </c>
      <c r="AI83" s="4">
        <f t="shared" si="13"/>
        <v>0.23995200959808036</v>
      </c>
      <c r="AJ83" s="4">
        <f t="shared" si="14"/>
        <v>2.9600000000000001E-2</v>
      </c>
      <c r="AK83" s="4">
        <f t="shared" si="15"/>
        <v>0.36799999999999999</v>
      </c>
      <c r="AL83" s="4">
        <f t="shared" si="16"/>
        <v>0.88</v>
      </c>
      <c r="AM83" s="4">
        <f t="shared" si="17"/>
        <v>0.35</v>
      </c>
      <c r="AN83">
        <f t="shared" si="18"/>
        <v>0.01</v>
      </c>
      <c r="AO83">
        <f t="shared" si="19"/>
        <v>0</v>
      </c>
      <c r="AP83">
        <f t="shared" si="20"/>
        <v>0</v>
      </c>
    </row>
    <row r="84" spans="1:42" x14ac:dyDescent="0.2">
      <c r="A84" s="4">
        <v>301</v>
      </c>
      <c r="B84" s="4">
        <v>82</v>
      </c>
      <c r="C84" s="5">
        <v>4140</v>
      </c>
      <c r="D84" s="5" t="s">
        <v>282</v>
      </c>
      <c r="E84" s="5" t="s">
        <v>732</v>
      </c>
      <c r="F84" s="5">
        <v>2</v>
      </c>
      <c r="G84" s="5" t="s">
        <v>734</v>
      </c>
      <c r="H84" s="5">
        <v>8</v>
      </c>
      <c r="I84" s="5">
        <v>15</v>
      </c>
      <c r="J84" s="23">
        <v>2.1</v>
      </c>
      <c r="K84" s="7">
        <v>0.5</v>
      </c>
      <c r="L84" s="7">
        <v>5</v>
      </c>
      <c r="M84" s="8">
        <v>3</v>
      </c>
      <c r="N84" s="5">
        <v>1</v>
      </c>
      <c r="O84" s="5">
        <v>4</v>
      </c>
      <c r="P84" s="9">
        <v>6</v>
      </c>
      <c r="Q84" s="10">
        <v>9</v>
      </c>
      <c r="R84" s="5">
        <v>5</v>
      </c>
      <c r="S84" s="5">
        <v>15</v>
      </c>
      <c r="T84" s="5">
        <v>170</v>
      </c>
      <c r="U84" s="5">
        <v>150</v>
      </c>
      <c r="V84" s="5">
        <v>200</v>
      </c>
      <c r="W84" s="11">
        <v>3.5</v>
      </c>
      <c r="X84" s="7">
        <v>3.2</v>
      </c>
      <c r="Y84" s="7">
        <v>4</v>
      </c>
      <c r="Z84" s="12">
        <v>0</v>
      </c>
      <c r="AA84" s="4">
        <v>1.58184317169122</v>
      </c>
      <c r="AB84" s="5">
        <v>410</v>
      </c>
      <c r="AC84" s="5">
        <v>0</v>
      </c>
      <c r="AD84" s="5" t="s">
        <v>711</v>
      </c>
      <c r="AE84" s="4">
        <f>VLOOKUP($AD84,STARING_REEKSEN!$A:$I,3,0)</f>
        <v>0</v>
      </c>
      <c r="AF84" s="4">
        <f>VLOOKUP($AD84,STARING_REEKSEN!$A:$I,4,0)</f>
        <v>0.35</v>
      </c>
      <c r="AG84" s="4">
        <f>VLOOKUP($AD84,STARING_REEKSEN!$A:$I,7,0)/100</f>
        <v>0.997</v>
      </c>
      <c r="AH84" s="4">
        <f t="shared" si="12"/>
        <v>7.0000000000000007E-2</v>
      </c>
      <c r="AI84" s="4">
        <f t="shared" si="13"/>
        <v>7.0210631895687062E-2</v>
      </c>
      <c r="AJ84" s="4">
        <f t="shared" si="14"/>
        <v>2.4500000000000001E-2</v>
      </c>
      <c r="AK84" s="4">
        <f t="shared" si="15"/>
        <v>0.14700000000000002</v>
      </c>
      <c r="AL84" s="4">
        <f t="shared" si="16"/>
        <v>0.88</v>
      </c>
      <c r="AM84" s="4">
        <f t="shared" si="17"/>
        <v>0.35</v>
      </c>
      <c r="AN84">
        <f t="shared" si="18"/>
        <v>0.01</v>
      </c>
      <c r="AO84">
        <f t="shared" si="19"/>
        <v>0</v>
      </c>
      <c r="AP84">
        <f t="shared" si="20"/>
        <v>0</v>
      </c>
    </row>
    <row r="85" spans="1:42" x14ac:dyDescent="0.2">
      <c r="A85" s="4">
        <v>301</v>
      </c>
      <c r="B85" s="4">
        <v>82</v>
      </c>
      <c r="C85" s="5">
        <v>4140</v>
      </c>
      <c r="D85" s="5" t="s">
        <v>282</v>
      </c>
      <c r="E85" s="5" t="s">
        <v>732</v>
      </c>
      <c r="F85" s="5">
        <v>3</v>
      </c>
      <c r="G85" s="5" t="s">
        <v>735</v>
      </c>
      <c r="H85" s="5">
        <v>15</v>
      </c>
      <c r="I85" s="5">
        <v>30</v>
      </c>
      <c r="J85" s="23">
        <v>4.2</v>
      </c>
      <c r="K85" s="7">
        <v>1</v>
      </c>
      <c r="L85" s="7">
        <v>12</v>
      </c>
      <c r="M85" s="8">
        <v>3</v>
      </c>
      <c r="N85" s="5">
        <v>1</v>
      </c>
      <c r="O85" s="5">
        <v>4</v>
      </c>
      <c r="P85" s="9">
        <v>6</v>
      </c>
      <c r="Q85" s="10">
        <v>9</v>
      </c>
      <c r="R85" s="5">
        <v>5</v>
      </c>
      <c r="S85" s="5">
        <v>15</v>
      </c>
      <c r="T85" s="5">
        <v>170</v>
      </c>
      <c r="U85" s="5">
        <v>150</v>
      </c>
      <c r="V85" s="5">
        <v>200</v>
      </c>
      <c r="W85" s="11">
        <v>4.2</v>
      </c>
      <c r="X85" s="7">
        <v>4</v>
      </c>
      <c r="Y85" s="7">
        <v>4.8</v>
      </c>
      <c r="Z85" s="12">
        <v>0</v>
      </c>
      <c r="AA85" s="4">
        <v>1.4907263682746701</v>
      </c>
      <c r="AB85" s="5">
        <v>410</v>
      </c>
      <c r="AC85" s="5">
        <v>0</v>
      </c>
      <c r="AD85" s="5" t="s">
        <v>711</v>
      </c>
      <c r="AE85" s="4">
        <f>VLOOKUP($AD85,STARING_REEKSEN!$A:$I,3,0)</f>
        <v>0</v>
      </c>
      <c r="AF85" s="4">
        <f>VLOOKUP($AD85,STARING_REEKSEN!$A:$I,4,0)</f>
        <v>0.35</v>
      </c>
      <c r="AG85" s="4">
        <f>VLOOKUP($AD85,STARING_REEKSEN!$A:$I,7,0)/100</f>
        <v>0.997</v>
      </c>
      <c r="AH85" s="4">
        <f t="shared" si="12"/>
        <v>0.15</v>
      </c>
      <c r="AI85" s="4">
        <f t="shared" si="13"/>
        <v>0.15045135406218654</v>
      </c>
      <c r="AJ85" s="4">
        <f t="shared" si="14"/>
        <v>5.2499999999999998E-2</v>
      </c>
      <c r="AK85" s="4">
        <f t="shared" si="15"/>
        <v>0.63</v>
      </c>
      <c r="AL85" s="4">
        <f t="shared" si="16"/>
        <v>0.88</v>
      </c>
      <c r="AM85" s="4">
        <f t="shared" si="17"/>
        <v>0.35</v>
      </c>
      <c r="AN85">
        <f t="shared" si="18"/>
        <v>0.01</v>
      </c>
      <c r="AO85">
        <f t="shared" si="19"/>
        <v>0</v>
      </c>
      <c r="AP85">
        <f t="shared" si="20"/>
        <v>0</v>
      </c>
    </row>
    <row r="86" spans="1:42" x14ac:dyDescent="0.2">
      <c r="A86" s="4">
        <v>301</v>
      </c>
      <c r="B86" s="4">
        <v>82</v>
      </c>
      <c r="C86" s="5">
        <v>4140</v>
      </c>
      <c r="D86" s="5" t="s">
        <v>282</v>
      </c>
      <c r="E86" s="5" t="s">
        <v>732</v>
      </c>
      <c r="F86" s="5">
        <v>4</v>
      </c>
      <c r="G86" s="5" t="s">
        <v>736</v>
      </c>
      <c r="H86" s="5">
        <v>30</v>
      </c>
      <c r="I86" s="5">
        <v>50</v>
      </c>
      <c r="J86" s="23">
        <v>0.8</v>
      </c>
      <c r="K86" s="7">
        <v>0.3</v>
      </c>
      <c r="L86" s="7">
        <v>2</v>
      </c>
      <c r="M86" s="8">
        <v>3</v>
      </c>
      <c r="N86" s="5">
        <v>1</v>
      </c>
      <c r="O86" s="5">
        <v>4</v>
      </c>
      <c r="P86" s="9">
        <v>5</v>
      </c>
      <c r="Q86" s="10">
        <v>8</v>
      </c>
      <c r="R86" s="5">
        <v>5</v>
      </c>
      <c r="S86" s="5">
        <v>15</v>
      </c>
      <c r="T86" s="5">
        <v>170</v>
      </c>
      <c r="U86" s="5">
        <v>150</v>
      </c>
      <c r="V86" s="5">
        <v>200</v>
      </c>
      <c r="W86" s="11">
        <v>4.5</v>
      </c>
      <c r="X86" s="7">
        <v>4</v>
      </c>
      <c r="Y86" s="7">
        <v>4.8</v>
      </c>
      <c r="Z86" s="12">
        <v>0</v>
      </c>
      <c r="AA86" s="4">
        <v>1.6456950241089701</v>
      </c>
      <c r="AB86" s="5">
        <v>410</v>
      </c>
      <c r="AC86" s="5">
        <v>0</v>
      </c>
      <c r="AD86" s="5" t="s">
        <v>711</v>
      </c>
      <c r="AE86" s="4">
        <f>VLOOKUP($AD86,STARING_REEKSEN!$A:$I,3,0)</f>
        <v>0</v>
      </c>
      <c r="AF86" s="4">
        <f>VLOOKUP($AD86,STARING_REEKSEN!$A:$I,4,0)</f>
        <v>0.35</v>
      </c>
      <c r="AG86" s="4">
        <f>VLOOKUP($AD86,STARING_REEKSEN!$A:$I,7,0)/100</f>
        <v>0.997</v>
      </c>
      <c r="AH86" s="4">
        <f t="shared" si="12"/>
        <v>0.2</v>
      </c>
      <c r="AI86" s="4">
        <f t="shared" si="13"/>
        <v>0.20060180541624875</v>
      </c>
      <c r="AJ86" s="4">
        <f t="shared" si="14"/>
        <v>6.9999999999999993E-2</v>
      </c>
      <c r="AK86" s="4">
        <f t="shared" si="15"/>
        <v>0.16000000000000003</v>
      </c>
      <c r="AL86" s="4">
        <f t="shared" si="16"/>
        <v>0.88</v>
      </c>
      <c r="AM86" s="4">
        <f t="shared" si="17"/>
        <v>0.35</v>
      </c>
      <c r="AN86">
        <f t="shared" si="18"/>
        <v>0.01</v>
      </c>
      <c r="AO86">
        <f t="shared" si="19"/>
        <v>0</v>
      </c>
      <c r="AP86">
        <f t="shared" si="20"/>
        <v>0</v>
      </c>
    </row>
    <row r="87" spans="1:42" x14ac:dyDescent="0.2">
      <c r="A87" s="4">
        <v>301</v>
      </c>
      <c r="B87" s="4">
        <v>82</v>
      </c>
      <c r="C87" s="5">
        <v>4140</v>
      </c>
      <c r="D87" s="5" t="s">
        <v>282</v>
      </c>
      <c r="E87" s="5" t="s">
        <v>732</v>
      </c>
      <c r="F87" s="5">
        <v>5</v>
      </c>
      <c r="G87" s="5" t="s">
        <v>737</v>
      </c>
      <c r="H87" s="5">
        <v>50</v>
      </c>
      <c r="I87" s="5">
        <v>120</v>
      </c>
      <c r="J87" s="23">
        <v>0.3</v>
      </c>
      <c r="K87" s="7">
        <v>0.1</v>
      </c>
      <c r="L87" s="7">
        <v>1</v>
      </c>
      <c r="M87" s="8">
        <v>2</v>
      </c>
      <c r="N87" s="5">
        <v>1</v>
      </c>
      <c r="O87" s="5">
        <v>4</v>
      </c>
      <c r="P87" s="9">
        <v>4</v>
      </c>
      <c r="Q87" s="10">
        <v>6</v>
      </c>
      <c r="R87" s="5">
        <v>5</v>
      </c>
      <c r="S87" s="5">
        <v>15</v>
      </c>
      <c r="T87" s="5">
        <v>180</v>
      </c>
      <c r="U87" s="5">
        <v>150</v>
      </c>
      <c r="V87" s="5">
        <v>200</v>
      </c>
      <c r="W87" s="11">
        <v>4.5999999999999996</v>
      </c>
      <c r="X87" s="7">
        <v>4</v>
      </c>
      <c r="Y87" s="7">
        <v>4.8</v>
      </c>
      <c r="Z87" s="12">
        <v>0</v>
      </c>
      <c r="AA87" s="4">
        <v>1.66771992970452</v>
      </c>
      <c r="AB87" s="5">
        <v>410</v>
      </c>
      <c r="AC87" s="5">
        <v>0</v>
      </c>
      <c r="AD87" s="5" t="s">
        <v>711</v>
      </c>
      <c r="AE87" s="4">
        <f>VLOOKUP($AD87,STARING_REEKSEN!$A:$I,3,0)</f>
        <v>0</v>
      </c>
      <c r="AF87" s="4">
        <f>VLOOKUP($AD87,STARING_REEKSEN!$A:$I,4,0)</f>
        <v>0.35</v>
      </c>
      <c r="AG87" s="4">
        <f>VLOOKUP($AD87,STARING_REEKSEN!$A:$I,7,0)/100</f>
        <v>0.997</v>
      </c>
      <c r="AH87" s="4">
        <f t="shared" si="12"/>
        <v>0.7</v>
      </c>
      <c r="AI87" s="4">
        <f t="shared" si="13"/>
        <v>0.70210631895687059</v>
      </c>
      <c r="AJ87" s="4">
        <f t="shared" si="14"/>
        <v>0.24499999999999997</v>
      </c>
      <c r="AK87" s="4">
        <f t="shared" si="15"/>
        <v>0.21</v>
      </c>
      <c r="AL87" s="4">
        <f t="shared" si="16"/>
        <v>0.88</v>
      </c>
      <c r="AM87" s="4">
        <f t="shared" si="17"/>
        <v>0.35</v>
      </c>
      <c r="AN87">
        <f t="shared" si="18"/>
        <v>0.01</v>
      </c>
      <c r="AO87">
        <f t="shared" si="19"/>
        <v>0</v>
      </c>
      <c r="AP87">
        <f t="shared" si="20"/>
        <v>0</v>
      </c>
    </row>
    <row r="88" spans="1:42" x14ac:dyDescent="0.2">
      <c r="A88" s="4">
        <v>302</v>
      </c>
      <c r="B88" s="4">
        <v>68</v>
      </c>
      <c r="C88" s="5">
        <v>10240</v>
      </c>
      <c r="D88" s="5" t="s">
        <v>364</v>
      </c>
      <c r="E88" s="5" t="s">
        <v>732</v>
      </c>
      <c r="F88" s="5">
        <v>1</v>
      </c>
      <c r="G88" s="5" t="s">
        <v>713</v>
      </c>
      <c r="H88" s="5">
        <v>0</v>
      </c>
      <c r="I88" s="5">
        <v>6</v>
      </c>
      <c r="J88" s="23">
        <v>3</v>
      </c>
      <c r="K88" s="7">
        <v>1</v>
      </c>
      <c r="L88" s="7">
        <v>10</v>
      </c>
      <c r="M88" s="8">
        <v>2</v>
      </c>
      <c r="N88" s="5">
        <v>1</v>
      </c>
      <c r="O88" s="5">
        <v>4</v>
      </c>
      <c r="P88" s="9">
        <v>3</v>
      </c>
      <c r="Q88" s="10">
        <v>5</v>
      </c>
      <c r="R88" s="5">
        <v>4</v>
      </c>
      <c r="S88" s="5">
        <v>10</v>
      </c>
      <c r="T88" s="5">
        <v>170</v>
      </c>
      <c r="U88" s="5">
        <v>150</v>
      </c>
      <c r="V88" s="5">
        <v>200</v>
      </c>
      <c r="W88" s="11">
        <v>3.4</v>
      </c>
      <c r="X88" s="7">
        <v>3</v>
      </c>
      <c r="Y88" s="7">
        <v>4.4000000000000004</v>
      </c>
      <c r="Z88" s="12">
        <v>0</v>
      </c>
      <c r="AA88" s="4">
        <v>1.4733369602434201</v>
      </c>
      <c r="AB88" s="5">
        <v>450</v>
      </c>
      <c r="AC88" s="5">
        <v>1</v>
      </c>
      <c r="AD88" s="5" t="s">
        <v>733</v>
      </c>
      <c r="AE88" s="4">
        <f>VLOOKUP($AD88,STARING_REEKSEN!$A:$I,3,0)</f>
        <v>0</v>
      </c>
      <c r="AF88" s="4">
        <f>VLOOKUP($AD88,STARING_REEKSEN!$A:$I,4,0)</f>
        <v>0.37</v>
      </c>
      <c r="AG88" s="4">
        <f>VLOOKUP($AD88,STARING_REEKSEN!$A:$I,7,0)/100</f>
        <v>0.33340000000000003</v>
      </c>
      <c r="AH88" s="4">
        <f t="shared" si="12"/>
        <v>0.06</v>
      </c>
      <c r="AI88" s="4">
        <f t="shared" si="13"/>
        <v>0.17996400719856026</v>
      </c>
      <c r="AJ88" s="4">
        <f t="shared" si="14"/>
        <v>2.2199999999999998E-2</v>
      </c>
      <c r="AK88" s="4">
        <f t="shared" si="15"/>
        <v>0.18</v>
      </c>
      <c r="AL88" s="4">
        <f t="shared" si="16"/>
        <v>0.91</v>
      </c>
      <c r="AM88" s="4">
        <f t="shared" si="17"/>
        <v>0.35</v>
      </c>
      <c r="AN88">
        <f t="shared" si="18"/>
        <v>0</v>
      </c>
      <c r="AO88">
        <f t="shared" si="19"/>
        <v>0</v>
      </c>
      <c r="AP88">
        <f t="shared" si="20"/>
        <v>0</v>
      </c>
    </row>
    <row r="89" spans="1:42" x14ac:dyDescent="0.2">
      <c r="A89" s="4">
        <v>302</v>
      </c>
      <c r="B89" s="4">
        <v>68</v>
      </c>
      <c r="C89" s="5">
        <v>10240</v>
      </c>
      <c r="D89" s="5" t="s">
        <v>364</v>
      </c>
      <c r="E89" s="5" t="s">
        <v>732</v>
      </c>
      <c r="F89" s="5">
        <v>2</v>
      </c>
      <c r="G89" s="5" t="s">
        <v>734</v>
      </c>
      <c r="H89" s="5">
        <v>6</v>
      </c>
      <c r="I89" s="5">
        <v>10</v>
      </c>
      <c r="J89" s="23">
        <v>1.2</v>
      </c>
      <c r="K89" s="7">
        <v>0.3</v>
      </c>
      <c r="L89" s="7">
        <v>2</v>
      </c>
      <c r="M89" s="8">
        <v>2</v>
      </c>
      <c r="N89" s="5">
        <v>1</v>
      </c>
      <c r="O89" s="5">
        <v>4</v>
      </c>
      <c r="P89" s="9">
        <v>3</v>
      </c>
      <c r="Q89" s="10">
        <v>5</v>
      </c>
      <c r="R89" s="5">
        <v>4</v>
      </c>
      <c r="S89" s="5">
        <v>10</v>
      </c>
      <c r="T89" s="5">
        <v>170</v>
      </c>
      <c r="U89" s="5">
        <v>150</v>
      </c>
      <c r="V89" s="5">
        <v>200</v>
      </c>
      <c r="W89" s="11">
        <v>3.4</v>
      </c>
      <c r="X89" s="7">
        <v>3</v>
      </c>
      <c r="Y89" s="7">
        <v>4.4000000000000004</v>
      </c>
      <c r="Z89" s="12">
        <v>0</v>
      </c>
      <c r="AA89" s="4">
        <v>1.62969603208314</v>
      </c>
      <c r="AB89" s="5">
        <v>450</v>
      </c>
      <c r="AC89" s="5">
        <v>0</v>
      </c>
      <c r="AD89" s="5" t="s">
        <v>711</v>
      </c>
      <c r="AE89" s="4">
        <f>VLOOKUP($AD89,STARING_REEKSEN!$A:$I,3,0)</f>
        <v>0</v>
      </c>
      <c r="AF89" s="4">
        <f>VLOOKUP($AD89,STARING_REEKSEN!$A:$I,4,0)</f>
        <v>0.35</v>
      </c>
      <c r="AG89" s="4">
        <f>VLOOKUP($AD89,STARING_REEKSEN!$A:$I,7,0)/100</f>
        <v>0.997</v>
      </c>
      <c r="AH89" s="4">
        <f t="shared" si="12"/>
        <v>0.04</v>
      </c>
      <c r="AI89" s="4">
        <f t="shared" si="13"/>
        <v>4.0120361083249748E-2</v>
      </c>
      <c r="AJ89" s="4">
        <f t="shared" si="14"/>
        <v>1.3999999999999999E-2</v>
      </c>
      <c r="AK89" s="4">
        <f t="shared" si="15"/>
        <v>4.8000000000000001E-2</v>
      </c>
      <c r="AL89" s="4">
        <f t="shared" si="16"/>
        <v>0.91</v>
      </c>
      <c r="AM89" s="4">
        <f t="shared" si="17"/>
        <v>0.35</v>
      </c>
      <c r="AN89">
        <f t="shared" si="18"/>
        <v>0</v>
      </c>
      <c r="AO89">
        <f t="shared" si="19"/>
        <v>0</v>
      </c>
      <c r="AP89">
        <f t="shared" si="20"/>
        <v>0</v>
      </c>
    </row>
    <row r="90" spans="1:42" x14ac:dyDescent="0.2">
      <c r="A90" s="4">
        <v>302</v>
      </c>
      <c r="B90" s="4">
        <v>68</v>
      </c>
      <c r="C90" s="5">
        <v>10240</v>
      </c>
      <c r="D90" s="5" t="s">
        <v>364</v>
      </c>
      <c r="E90" s="5" t="s">
        <v>732</v>
      </c>
      <c r="F90" s="5">
        <v>3</v>
      </c>
      <c r="G90" s="5" t="s">
        <v>738</v>
      </c>
      <c r="H90" s="5">
        <v>10</v>
      </c>
      <c r="I90" s="5">
        <v>15</v>
      </c>
      <c r="J90" s="23">
        <v>1.8</v>
      </c>
      <c r="K90" s="7">
        <v>0.5</v>
      </c>
      <c r="L90" s="7">
        <v>3</v>
      </c>
      <c r="M90" s="8">
        <v>2</v>
      </c>
      <c r="N90" s="5">
        <v>1</v>
      </c>
      <c r="O90" s="5">
        <v>4</v>
      </c>
      <c r="P90" s="9">
        <v>3</v>
      </c>
      <c r="Q90" s="10">
        <v>5</v>
      </c>
      <c r="R90" s="5">
        <v>4</v>
      </c>
      <c r="S90" s="5">
        <v>10</v>
      </c>
      <c r="T90" s="5">
        <v>170</v>
      </c>
      <c r="U90" s="5">
        <v>150</v>
      </c>
      <c r="V90" s="5">
        <v>200</v>
      </c>
      <c r="W90" s="11">
        <v>4.2</v>
      </c>
      <c r="X90" s="7">
        <v>3.5</v>
      </c>
      <c r="Y90" s="7">
        <v>4.8</v>
      </c>
      <c r="Z90" s="12">
        <v>0</v>
      </c>
      <c r="AA90" s="4">
        <v>1.6008930143965301</v>
      </c>
      <c r="AB90" s="5">
        <v>450</v>
      </c>
      <c r="AC90" s="5">
        <v>0</v>
      </c>
      <c r="AD90" s="5" t="s">
        <v>711</v>
      </c>
      <c r="AE90" s="4">
        <f>VLOOKUP($AD90,STARING_REEKSEN!$A:$I,3,0)</f>
        <v>0</v>
      </c>
      <c r="AF90" s="4">
        <f>VLOOKUP($AD90,STARING_REEKSEN!$A:$I,4,0)</f>
        <v>0.35</v>
      </c>
      <c r="AG90" s="4">
        <f>VLOOKUP($AD90,STARING_REEKSEN!$A:$I,7,0)/100</f>
        <v>0.997</v>
      </c>
      <c r="AH90" s="4">
        <f t="shared" si="12"/>
        <v>0.05</v>
      </c>
      <c r="AI90" s="4">
        <f t="shared" si="13"/>
        <v>5.0150451354062188E-2</v>
      </c>
      <c r="AJ90" s="4">
        <f t="shared" si="14"/>
        <v>1.7499999999999998E-2</v>
      </c>
      <c r="AK90" s="4">
        <f t="shared" si="15"/>
        <v>9.0000000000000011E-2</v>
      </c>
      <c r="AL90" s="4">
        <f t="shared" si="16"/>
        <v>0.91</v>
      </c>
      <c r="AM90" s="4">
        <f t="shared" si="17"/>
        <v>0.35</v>
      </c>
      <c r="AN90">
        <f t="shared" si="18"/>
        <v>0</v>
      </c>
      <c r="AO90">
        <f t="shared" si="19"/>
        <v>0</v>
      </c>
      <c r="AP90">
        <f t="shared" si="20"/>
        <v>0</v>
      </c>
    </row>
    <row r="91" spans="1:42" x14ac:dyDescent="0.2">
      <c r="A91" s="4">
        <v>302</v>
      </c>
      <c r="B91" s="4">
        <v>68</v>
      </c>
      <c r="C91" s="5">
        <v>10240</v>
      </c>
      <c r="D91" s="5" t="s">
        <v>364</v>
      </c>
      <c r="E91" s="5" t="s">
        <v>732</v>
      </c>
      <c r="F91" s="5">
        <v>4</v>
      </c>
      <c r="G91" s="5" t="s">
        <v>691</v>
      </c>
      <c r="H91" s="5">
        <v>15</v>
      </c>
      <c r="I91" s="5">
        <v>120</v>
      </c>
      <c r="J91" s="23">
        <v>0.2</v>
      </c>
      <c r="K91" s="7">
        <v>0.2</v>
      </c>
      <c r="L91" s="7">
        <v>1.5</v>
      </c>
      <c r="M91" s="8">
        <v>2</v>
      </c>
      <c r="N91" s="5">
        <v>1</v>
      </c>
      <c r="O91" s="5">
        <v>4</v>
      </c>
      <c r="P91" s="9">
        <v>3</v>
      </c>
      <c r="Q91" s="10">
        <v>5</v>
      </c>
      <c r="R91" s="5">
        <v>4</v>
      </c>
      <c r="S91" s="5">
        <v>10</v>
      </c>
      <c r="T91" s="5">
        <v>170</v>
      </c>
      <c r="U91" s="5">
        <v>150</v>
      </c>
      <c r="V91" s="5">
        <v>200</v>
      </c>
      <c r="W91" s="11">
        <v>4.5</v>
      </c>
      <c r="X91" s="7">
        <v>4</v>
      </c>
      <c r="Y91" s="7">
        <v>5</v>
      </c>
      <c r="Z91" s="12">
        <v>0</v>
      </c>
      <c r="AA91" s="4">
        <v>1.6800754585579201</v>
      </c>
      <c r="AB91" s="5">
        <v>450</v>
      </c>
      <c r="AC91" s="5">
        <v>0</v>
      </c>
      <c r="AD91" s="5" t="s">
        <v>711</v>
      </c>
      <c r="AE91" s="4">
        <f>VLOOKUP($AD91,STARING_REEKSEN!$A:$I,3,0)</f>
        <v>0</v>
      </c>
      <c r="AF91" s="4">
        <f>VLOOKUP($AD91,STARING_REEKSEN!$A:$I,4,0)</f>
        <v>0.35</v>
      </c>
      <c r="AG91" s="4">
        <f>VLOOKUP($AD91,STARING_REEKSEN!$A:$I,7,0)/100</f>
        <v>0.997</v>
      </c>
      <c r="AH91" s="4">
        <f t="shared" si="12"/>
        <v>1.05</v>
      </c>
      <c r="AI91" s="4">
        <f t="shared" si="13"/>
        <v>1.053159478435306</v>
      </c>
      <c r="AJ91" s="4">
        <f t="shared" si="14"/>
        <v>0.36749999999999999</v>
      </c>
      <c r="AK91" s="4">
        <f t="shared" si="15"/>
        <v>0.21000000000000002</v>
      </c>
      <c r="AL91" s="4">
        <f t="shared" si="16"/>
        <v>0.91</v>
      </c>
      <c r="AM91" s="4">
        <f t="shared" si="17"/>
        <v>0.35</v>
      </c>
      <c r="AN91">
        <f t="shared" si="18"/>
        <v>0</v>
      </c>
      <c r="AO91">
        <f t="shared" si="19"/>
        <v>0</v>
      </c>
      <c r="AP91">
        <f t="shared" si="20"/>
        <v>0</v>
      </c>
    </row>
    <row r="92" spans="1:42" x14ac:dyDescent="0.2">
      <c r="A92" s="4">
        <v>303</v>
      </c>
      <c r="B92" s="4">
        <v>83</v>
      </c>
      <c r="C92" s="5">
        <v>10190</v>
      </c>
      <c r="D92" s="5" t="s">
        <v>739</v>
      </c>
      <c r="E92" s="5" t="s">
        <v>685</v>
      </c>
      <c r="F92" s="5">
        <v>1</v>
      </c>
      <c r="G92" s="5" t="s">
        <v>696</v>
      </c>
      <c r="H92" s="5">
        <v>0</v>
      </c>
      <c r="I92" s="5">
        <v>15</v>
      </c>
      <c r="J92" s="23">
        <v>6</v>
      </c>
      <c r="K92" s="7">
        <v>1</v>
      </c>
      <c r="L92" s="7">
        <v>10</v>
      </c>
      <c r="M92" s="8">
        <v>20</v>
      </c>
      <c r="N92" s="5">
        <v>8</v>
      </c>
      <c r="O92" s="5">
        <v>30</v>
      </c>
      <c r="P92" s="9">
        <v>15</v>
      </c>
      <c r="Q92" s="10">
        <v>35</v>
      </c>
      <c r="R92" s="5">
        <v>20</v>
      </c>
      <c r="S92" s="5">
        <v>60</v>
      </c>
      <c r="T92" s="5">
        <v>170</v>
      </c>
      <c r="U92" s="5">
        <v>150</v>
      </c>
      <c r="V92" s="5">
        <v>180</v>
      </c>
      <c r="W92" s="11">
        <v>4.9000000000000004</v>
      </c>
      <c r="X92" s="7">
        <v>4.5999999999999996</v>
      </c>
      <c r="Y92" s="7">
        <v>5.5</v>
      </c>
      <c r="Z92" s="12">
        <v>0</v>
      </c>
      <c r="AA92" s="4">
        <v>1.2675375928628201</v>
      </c>
      <c r="AB92" s="5">
        <v>340</v>
      </c>
      <c r="AC92" s="5">
        <v>1</v>
      </c>
      <c r="AD92" s="5" t="s">
        <v>722</v>
      </c>
      <c r="AE92" s="4">
        <f>VLOOKUP($AD92,STARING_REEKSEN!$A:$I,3,0)</f>
        <v>0</v>
      </c>
      <c r="AF92" s="4">
        <f>VLOOKUP($AD92,STARING_REEKSEN!$A:$I,4,0)</f>
        <v>0.43</v>
      </c>
      <c r="AG92" s="4">
        <f>VLOOKUP($AD92,STARING_REEKSEN!$A:$I,7,0)/100</f>
        <v>1.54E-2</v>
      </c>
      <c r="AH92" s="4">
        <f t="shared" si="12"/>
        <v>0.15</v>
      </c>
      <c r="AI92" s="4">
        <f t="shared" si="13"/>
        <v>9.7402597402597397</v>
      </c>
      <c r="AJ92" s="4">
        <f t="shared" si="14"/>
        <v>6.4500000000000002E-2</v>
      </c>
      <c r="AK92" s="4">
        <f t="shared" si="15"/>
        <v>0.89999999999999991</v>
      </c>
      <c r="AL92" s="4">
        <f t="shared" si="16"/>
        <v>0.11</v>
      </c>
      <c r="AM92" s="4">
        <f t="shared" si="17"/>
        <v>0.38</v>
      </c>
      <c r="AN92">
        <f t="shared" si="18"/>
        <v>0.01</v>
      </c>
      <c r="AO92">
        <f t="shared" si="19"/>
        <v>0</v>
      </c>
      <c r="AP92">
        <f t="shared" si="20"/>
        <v>0</v>
      </c>
    </row>
    <row r="93" spans="1:42" x14ac:dyDescent="0.2">
      <c r="A93" s="4">
        <v>303</v>
      </c>
      <c r="B93" s="4">
        <v>83</v>
      </c>
      <c r="C93" s="5">
        <v>10190</v>
      </c>
      <c r="D93" s="5" t="s">
        <v>739</v>
      </c>
      <c r="E93" s="5" t="s">
        <v>685</v>
      </c>
      <c r="F93" s="5">
        <v>2</v>
      </c>
      <c r="G93" s="5" t="s">
        <v>740</v>
      </c>
      <c r="H93" s="5">
        <v>15</v>
      </c>
      <c r="I93" s="5">
        <v>35</v>
      </c>
      <c r="J93" s="23">
        <v>1.8</v>
      </c>
      <c r="K93" s="7">
        <v>0.5</v>
      </c>
      <c r="L93" s="7">
        <v>5</v>
      </c>
      <c r="M93" s="8">
        <v>18</v>
      </c>
      <c r="N93" s="5">
        <v>8</v>
      </c>
      <c r="O93" s="5">
        <v>30</v>
      </c>
      <c r="P93" s="9">
        <v>12</v>
      </c>
      <c r="Q93" s="10">
        <v>30</v>
      </c>
      <c r="R93" s="5">
        <v>20</v>
      </c>
      <c r="S93" s="5">
        <v>60</v>
      </c>
      <c r="T93" s="5">
        <v>170</v>
      </c>
      <c r="U93" s="5">
        <v>150</v>
      </c>
      <c r="V93" s="5">
        <v>180</v>
      </c>
      <c r="W93" s="11">
        <v>4.9000000000000004</v>
      </c>
      <c r="X93" s="7">
        <v>4.5999999999999996</v>
      </c>
      <c r="Y93" s="7">
        <v>5.5</v>
      </c>
      <c r="Z93" s="12">
        <v>0</v>
      </c>
      <c r="AA93" s="4">
        <v>1.44566062306471</v>
      </c>
      <c r="AB93" s="5">
        <v>340</v>
      </c>
      <c r="AC93" s="5">
        <v>0</v>
      </c>
      <c r="AD93" s="5" t="s">
        <v>741</v>
      </c>
      <c r="AE93" s="4">
        <f>VLOOKUP($AD93,STARING_REEKSEN!$A:$I,3,0)</f>
        <v>0</v>
      </c>
      <c r="AF93" s="4">
        <f>VLOOKUP($AD93,STARING_REEKSEN!$A:$I,4,0)</f>
        <v>0.44</v>
      </c>
      <c r="AG93" s="4">
        <f>VLOOKUP($AD93,STARING_REEKSEN!$A:$I,7,0)/100</f>
        <v>0.25600000000000001</v>
      </c>
      <c r="AH93" s="4">
        <f t="shared" si="12"/>
        <v>0.2</v>
      </c>
      <c r="AI93" s="4">
        <f t="shared" si="13"/>
        <v>0.78125</v>
      </c>
      <c r="AJ93" s="4">
        <f t="shared" si="14"/>
        <v>8.8000000000000009E-2</v>
      </c>
      <c r="AK93" s="4">
        <f t="shared" si="15"/>
        <v>0.36000000000000004</v>
      </c>
      <c r="AL93" s="4">
        <f t="shared" si="16"/>
        <v>0.11</v>
      </c>
      <c r="AM93" s="4">
        <f t="shared" si="17"/>
        <v>0.38</v>
      </c>
      <c r="AN93">
        <f t="shared" si="18"/>
        <v>0.01</v>
      </c>
      <c r="AO93">
        <f t="shared" si="19"/>
        <v>0</v>
      </c>
      <c r="AP93">
        <f t="shared" si="20"/>
        <v>0</v>
      </c>
    </row>
    <row r="94" spans="1:42" x14ac:dyDescent="0.2">
      <c r="A94" s="4">
        <v>303</v>
      </c>
      <c r="B94" s="4">
        <v>83</v>
      </c>
      <c r="C94" s="5">
        <v>10190</v>
      </c>
      <c r="D94" s="5" t="s">
        <v>739</v>
      </c>
      <c r="E94" s="5" t="s">
        <v>685</v>
      </c>
      <c r="F94" s="5">
        <v>3</v>
      </c>
      <c r="G94" s="5" t="s">
        <v>698</v>
      </c>
      <c r="H94" s="5">
        <v>35</v>
      </c>
      <c r="I94" s="5">
        <v>120</v>
      </c>
      <c r="J94" s="23">
        <v>0.3</v>
      </c>
      <c r="K94" s="7">
        <v>0.1</v>
      </c>
      <c r="L94" s="7">
        <v>2</v>
      </c>
      <c r="M94" s="8">
        <v>3</v>
      </c>
      <c r="N94" s="5">
        <v>2</v>
      </c>
      <c r="O94" s="5">
        <v>6</v>
      </c>
      <c r="P94" s="9">
        <v>4</v>
      </c>
      <c r="Q94" s="10">
        <v>7</v>
      </c>
      <c r="R94" s="5">
        <v>4</v>
      </c>
      <c r="S94" s="5">
        <v>14</v>
      </c>
      <c r="T94" s="5">
        <v>160</v>
      </c>
      <c r="U94" s="5">
        <v>130</v>
      </c>
      <c r="V94" s="5">
        <v>180</v>
      </c>
      <c r="W94" s="11">
        <v>5</v>
      </c>
      <c r="X94" s="7">
        <v>4.5999999999999996</v>
      </c>
      <c r="Y94" s="7">
        <v>5.5</v>
      </c>
      <c r="Z94" s="12">
        <v>0</v>
      </c>
      <c r="AA94" s="4">
        <v>1.67498313194994</v>
      </c>
      <c r="AB94" s="5">
        <v>410</v>
      </c>
      <c r="AC94" s="5">
        <v>0</v>
      </c>
      <c r="AD94" s="5" t="s">
        <v>711</v>
      </c>
      <c r="AE94" s="4">
        <f>VLOOKUP($AD94,STARING_REEKSEN!$A:$I,3,0)</f>
        <v>0</v>
      </c>
      <c r="AF94" s="4">
        <f>VLOOKUP($AD94,STARING_REEKSEN!$A:$I,4,0)</f>
        <v>0.35</v>
      </c>
      <c r="AG94" s="4">
        <f>VLOOKUP($AD94,STARING_REEKSEN!$A:$I,7,0)/100</f>
        <v>0.997</v>
      </c>
      <c r="AH94" s="4">
        <f t="shared" si="12"/>
        <v>0.85</v>
      </c>
      <c r="AI94" s="4">
        <f t="shared" si="13"/>
        <v>0.85255767301905716</v>
      </c>
      <c r="AJ94" s="4">
        <f t="shared" si="14"/>
        <v>0.29749999999999999</v>
      </c>
      <c r="AK94" s="4">
        <f t="shared" si="15"/>
        <v>0.255</v>
      </c>
      <c r="AL94" s="4">
        <f t="shared" si="16"/>
        <v>0.11</v>
      </c>
      <c r="AM94" s="4">
        <f t="shared" si="17"/>
        <v>0.38</v>
      </c>
      <c r="AN94">
        <f t="shared" si="18"/>
        <v>0.01</v>
      </c>
      <c r="AO94">
        <f t="shared" si="19"/>
        <v>0</v>
      </c>
      <c r="AP94">
        <f t="shared" si="20"/>
        <v>0</v>
      </c>
    </row>
    <row r="95" spans="1:42" x14ac:dyDescent="0.2">
      <c r="A95" s="4">
        <v>304</v>
      </c>
      <c r="B95" s="4">
        <v>99</v>
      </c>
      <c r="C95" s="5">
        <v>4010</v>
      </c>
      <c r="D95" s="5" t="s">
        <v>286</v>
      </c>
      <c r="E95" s="5" t="s">
        <v>714</v>
      </c>
      <c r="F95" s="5">
        <v>1</v>
      </c>
      <c r="G95" s="5" t="s">
        <v>742</v>
      </c>
      <c r="H95" s="5">
        <v>0</v>
      </c>
      <c r="I95" s="5">
        <v>25</v>
      </c>
      <c r="J95" s="23">
        <v>5.4</v>
      </c>
      <c r="K95" s="7">
        <v>2</v>
      </c>
      <c r="L95" s="7">
        <v>7</v>
      </c>
      <c r="M95" s="8">
        <v>3</v>
      </c>
      <c r="N95" s="5">
        <v>2</v>
      </c>
      <c r="O95" s="5">
        <v>4</v>
      </c>
      <c r="P95" s="9">
        <v>10</v>
      </c>
      <c r="Q95" s="10">
        <v>13</v>
      </c>
      <c r="R95" s="5">
        <v>6</v>
      </c>
      <c r="S95" s="5">
        <v>16</v>
      </c>
      <c r="T95" s="5">
        <v>160</v>
      </c>
      <c r="U95" s="5">
        <v>130</v>
      </c>
      <c r="V95" s="5">
        <v>200</v>
      </c>
      <c r="W95" s="11">
        <v>4.8</v>
      </c>
      <c r="X95" s="7">
        <v>4.2</v>
      </c>
      <c r="Y95" s="7">
        <v>5.2</v>
      </c>
      <c r="Z95" s="12">
        <v>0</v>
      </c>
      <c r="AA95" s="4">
        <v>1.3752280275476001</v>
      </c>
      <c r="AB95" s="5">
        <v>410</v>
      </c>
      <c r="AC95" s="5">
        <v>1</v>
      </c>
      <c r="AD95" s="5" t="s">
        <v>708</v>
      </c>
      <c r="AE95" s="4">
        <f>VLOOKUP($AD95,STARING_REEKSEN!$A:$I,3,0)</f>
        <v>0</v>
      </c>
      <c r="AF95" s="4">
        <f>VLOOKUP($AD95,STARING_REEKSEN!$A:$I,4,0)</f>
        <v>0.43</v>
      </c>
      <c r="AG95" s="4">
        <f>VLOOKUP($AD95,STARING_REEKSEN!$A:$I,7,0)/100</f>
        <v>0.3221</v>
      </c>
      <c r="AH95" s="4">
        <f t="shared" si="12"/>
        <v>0.25</v>
      </c>
      <c r="AI95" s="4">
        <f t="shared" si="13"/>
        <v>0.77615647314498604</v>
      </c>
      <c r="AJ95" s="4">
        <f t="shared" si="14"/>
        <v>0.1075</v>
      </c>
      <c r="AK95" s="4">
        <f t="shared" si="15"/>
        <v>1.35</v>
      </c>
      <c r="AL95" s="4">
        <f t="shared" si="16"/>
        <v>0.62</v>
      </c>
      <c r="AM95" s="4">
        <f t="shared" si="17"/>
        <v>0.38</v>
      </c>
      <c r="AN95">
        <f t="shared" si="18"/>
        <v>0.02</v>
      </c>
      <c r="AO95">
        <f t="shared" si="19"/>
        <v>0</v>
      </c>
      <c r="AP95">
        <f t="shared" si="20"/>
        <v>0</v>
      </c>
    </row>
    <row r="96" spans="1:42" x14ac:dyDescent="0.2">
      <c r="A96" s="4">
        <v>304</v>
      </c>
      <c r="B96" s="4">
        <v>99</v>
      </c>
      <c r="C96" s="5">
        <v>4010</v>
      </c>
      <c r="D96" s="5" t="s">
        <v>286</v>
      </c>
      <c r="E96" s="5" t="s">
        <v>714</v>
      </c>
      <c r="F96" s="5">
        <v>2</v>
      </c>
      <c r="G96" s="5" t="s">
        <v>738</v>
      </c>
      <c r="H96" s="5">
        <v>25</v>
      </c>
      <c r="I96" s="5">
        <v>40</v>
      </c>
      <c r="J96" s="23">
        <v>2.2000000000000002</v>
      </c>
      <c r="K96" s="7">
        <v>0.8</v>
      </c>
      <c r="L96" s="7">
        <v>5</v>
      </c>
      <c r="M96" s="8">
        <v>3</v>
      </c>
      <c r="N96" s="5">
        <v>2</v>
      </c>
      <c r="O96" s="5">
        <v>4</v>
      </c>
      <c r="P96" s="9">
        <v>8</v>
      </c>
      <c r="Q96" s="10">
        <v>11</v>
      </c>
      <c r="R96" s="5">
        <v>6</v>
      </c>
      <c r="S96" s="5">
        <v>16</v>
      </c>
      <c r="T96" s="5">
        <v>160</v>
      </c>
      <c r="U96" s="5">
        <v>130</v>
      </c>
      <c r="V96" s="5">
        <v>200</v>
      </c>
      <c r="W96" s="11">
        <v>4.5</v>
      </c>
      <c r="X96" s="7">
        <v>4</v>
      </c>
      <c r="Y96" s="7">
        <v>5</v>
      </c>
      <c r="Z96" s="12">
        <v>0</v>
      </c>
      <c r="AA96" s="4">
        <v>1.5759058924617799</v>
      </c>
      <c r="AB96" s="5">
        <v>410</v>
      </c>
      <c r="AC96" s="5">
        <v>0</v>
      </c>
      <c r="AD96" s="5" t="s">
        <v>695</v>
      </c>
      <c r="AE96" s="4">
        <f>VLOOKUP($AD96,STARING_REEKSEN!$A:$I,3,0)</f>
        <v>0</v>
      </c>
      <c r="AF96" s="4">
        <f>VLOOKUP($AD96,STARING_REEKSEN!$A:$I,4,0)</f>
        <v>0.38</v>
      </c>
      <c r="AG96" s="4">
        <f>VLOOKUP($AD96,STARING_REEKSEN!$A:$I,7,0)/100</f>
        <v>0.63900000000000001</v>
      </c>
      <c r="AH96" s="4">
        <f t="shared" si="12"/>
        <v>0.15</v>
      </c>
      <c r="AI96" s="4">
        <f t="shared" si="13"/>
        <v>0.23474178403755866</v>
      </c>
      <c r="AJ96" s="4">
        <f t="shared" si="14"/>
        <v>5.6999999999999995E-2</v>
      </c>
      <c r="AK96" s="4">
        <f t="shared" si="15"/>
        <v>0.33</v>
      </c>
      <c r="AL96" s="4">
        <f t="shared" si="16"/>
        <v>0.62</v>
      </c>
      <c r="AM96" s="4">
        <f t="shared" si="17"/>
        <v>0.38</v>
      </c>
      <c r="AN96">
        <f t="shared" si="18"/>
        <v>0.02</v>
      </c>
      <c r="AO96">
        <f t="shared" si="19"/>
        <v>0</v>
      </c>
      <c r="AP96">
        <f t="shared" si="20"/>
        <v>0</v>
      </c>
    </row>
    <row r="97" spans="1:42" x14ac:dyDescent="0.2">
      <c r="A97" s="4">
        <v>304</v>
      </c>
      <c r="B97" s="4">
        <v>99</v>
      </c>
      <c r="C97" s="5">
        <v>4010</v>
      </c>
      <c r="D97" s="5" t="s">
        <v>286</v>
      </c>
      <c r="E97" s="5" t="s">
        <v>714</v>
      </c>
      <c r="F97" s="5">
        <v>3</v>
      </c>
      <c r="G97" s="5" t="s">
        <v>743</v>
      </c>
      <c r="H97" s="5">
        <v>40</v>
      </c>
      <c r="I97" s="5">
        <v>60</v>
      </c>
      <c r="J97" s="23">
        <v>1</v>
      </c>
      <c r="K97" s="7">
        <v>0.4</v>
      </c>
      <c r="L97" s="7">
        <v>2</v>
      </c>
      <c r="M97" s="8">
        <v>3</v>
      </c>
      <c r="N97" s="5">
        <v>2</v>
      </c>
      <c r="O97" s="5">
        <v>4</v>
      </c>
      <c r="P97" s="9">
        <v>8</v>
      </c>
      <c r="Q97" s="10">
        <v>11</v>
      </c>
      <c r="R97" s="5">
        <v>6</v>
      </c>
      <c r="S97" s="5">
        <v>16</v>
      </c>
      <c r="T97" s="5">
        <v>160</v>
      </c>
      <c r="U97" s="5">
        <v>130</v>
      </c>
      <c r="V97" s="5">
        <v>200</v>
      </c>
      <c r="W97" s="11">
        <v>4.5</v>
      </c>
      <c r="X97" s="7">
        <v>4</v>
      </c>
      <c r="Y97" s="7">
        <v>5</v>
      </c>
      <c r="Z97" s="12">
        <v>0</v>
      </c>
      <c r="AA97" s="4">
        <v>1.6327179496765001</v>
      </c>
      <c r="AB97" s="5">
        <v>410</v>
      </c>
      <c r="AC97" s="5">
        <v>0</v>
      </c>
      <c r="AD97" s="5" t="s">
        <v>695</v>
      </c>
      <c r="AE97" s="4">
        <f>VLOOKUP($AD97,STARING_REEKSEN!$A:$I,3,0)</f>
        <v>0</v>
      </c>
      <c r="AF97" s="4">
        <f>VLOOKUP($AD97,STARING_REEKSEN!$A:$I,4,0)</f>
        <v>0.38</v>
      </c>
      <c r="AG97" s="4">
        <f>VLOOKUP($AD97,STARING_REEKSEN!$A:$I,7,0)/100</f>
        <v>0.63900000000000001</v>
      </c>
      <c r="AH97" s="4">
        <f t="shared" si="12"/>
        <v>0.2</v>
      </c>
      <c r="AI97" s="4">
        <f t="shared" si="13"/>
        <v>0.3129890453834116</v>
      </c>
      <c r="AJ97" s="4">
        <f t="shared" si="14"/>
        <v>7.6000000000000012E-2</v>
      </c>
      <c r="AK97" s="4">
        <f t="shared" si="15"/>
        <v>0.2</v>
      </c>
      <c r="AL97" s="4">
        <f t="shared" si="16"/>
        <v>0.62</v>
      </c>
      <c r="AM97" s="4">
        <f t="shared" si="17"/>
        <v>0.38</v>
      </c>
      <c r="AN97">
        <f t="shared" si="18"/>
        <v>0.02</v>
      </c>
      <c r="AO97">
        <f t="shared" si="19"/>
        <v>0</v>
      </c>
      <c r="AP97">
        <f t="shared" si="20"/>
        <v>0</v>
      </c>
    </row>
    <row r="98" spans="1:42" x14ac:dyDescent="0.2">
      <c r="A98" s="4">
        <v>304</v>
      </c>
      <c r="B98" s="4">
        <v>99</v>
      </c>
      <c r="C98" s="5">
        <v>4010</v>
      </c>
      <c r="D98" s="5" t="s">
        <v>286</v>
      </c>
      <c r="E98" s="5" t="s">
        <v>714</v>
      </c>
      <c r="F98" s="5">
        <v>4</v>
      </c>
      <c r="G98" s="5" t="s">
        <v>740</v>
      </c>
      <c r="H98" s="5">
        <v>60</v>
      </c>
      <c r="I98" s="5">
        <v>120</v>
      </c>
      <c r="J98" s="23">
        <v>0.3</v>
      </c>
      <c r="K98" s="7">
        <v>0.1</v>
      </c>
      <c r="L98" s="7">
        <v>1</v>
      </c>
      <c r="M98" s="8">
        <v>3</v>
      </c>
      <c r="N98" s="5">
        <v>2</v>
      </c>
      <c r="O98" s="5">
        <v>4</v>
      </c>
      <c r="P98" s="9">
        <v>6</v>
      </c>
      <c r="Q98" s="10">
        <v>9</v>
      </c>
      <c r="R98" s="5">
        <v>6</v>
      </c>
      <c r="S98" s="5">
        <v>20</v>
      </c>
      <c r="T98" s="5">
        <v>160</v>
      </c>
      <c r="U98" s="5">
        <v>130</v>
      </c>
      <c r="V98" s="5">
        <v>200</v>
      </c>
      <c r="W98" s="11">
        <v>4.7</v>
      </c>
      <c r="X98" s="7">
        <v>4.5</v>
      </c>
      <c r="Y98" s="7">
        <v>5</v>
      </c>
      <c r="Z98" s="12">
        <v>0</v>
      </c>
      <c r="AA98" s="4">
        <v>1.67177880559863</v>
      </c>
      <c r="AB98" s="5">
        <v>410</v>
      </c>
      <c r="AC98" s="5">
        <v>0</v>
      </c>
      <c r="AD98" s="5" t="s">
        <v>711</v>
      </c>
      <c r="AE98" s="4">
        <f>VLOOKUP($AD98,STARING_REEKSEN!$A:$I,3,0)</f>
        <v>0</v>
      </c>
      <c r="AF98" s="4">
        <f>VLOOKUP($AD98,STARING_REEKSEN!$A:$I,4,0)</f>
        <v>0.35</v>
      </c>
      <c r="AG98" s="4">
        <f>VLOOKUP($AD98,STARING_REEKSEN!$A:$I,7,0)/100</f>
        <v>0.997</v>
      </c>
      <c r="AH98" s="4">
        <f t="shared" si="12"/>
        <v>0.6</v>
      </c>
      <c r="AI98" s="4">
        <f t="shared" si="13"/>
        <v>0.60180541624874617</v>
      </c>
      <c r="AJ98" s="4">
        <f t="shared" si="14"/>
        <v>0.21</v>
      </c>
      <c r="AK98" s="4">
        <f t="shared" si="15"/>
        <v>0.18</v>
      </c>
      <c r="AL98" s="4">
        <f t="shared" si="16"/>
        <v>0.62</v>
      </c>
      <c r="AM98" s="4">
        <f t="shared" si="17"/>
        <v>0.38</v>
      </c>
      <c r="AN98">
        <f t="shared" si="18"/>
        <v>0.02</v>
      </c>
      <c r="AO98">
        <f t="shared" si="19"/>
        <v>0</v>
      </c>
      <c r="AP98">
        <f t="shared" si="20"/>
        <v>0</v>
      </c>
    </row>
    <row r="99" spans="1:42" x14ac:dyDescent="0.2">
      <c r="A99" s="4">
        <v>305</v>
      </c>
      <c r="B99" s="4">
        <v>60</v>
      </c>
      <c r="C99" s="5">
        <v>4020</v>
      </c>
      <c r="D99" s="5" t="s">
        <v>744</v>
      </c>
      <c r="E99" s="5" t="s">
        <v>685</v>
      </c>
      <c r="F99" s="5">
        <v>1</v>
      </c>
      <c r="G99" s="5" t="s">
        <v>742</v>
      </c>
      <c r="H99" s="5">
        <v>0</v>
      </c>
      <c r="I99" s="5">
        <v>25</v>
      </c>
      <c r="J99" s="23">
        <v>5</v>
      </c>
      <c r="K99" s="7">
        <v>2</v>
      </c>
      <c r="L99" s="7">
        <v>8</v>
      </c>
      <c r="M99" s="8">
        <v>3</v>
      </c>
      <c r="N99" s="5">
        <v>2</v>
      </c>
      <c r="O99" s="5">
        <v>4</v>
      </c>
      <c r="P99" s="9">
        <v>8</v>
      </c>
      <c r="Q99" s="10">
        <v>11</v>
      </c>
      <c r="R99" s="5">
        <v>6</v>
      </c>
      <c r="S99" s="5">
        <v>16</v>
      </c>
      <c r="T99" s="5">
        <v>170</v>
      </c>
      <c r="U99" s="5">
        <v>150</v>
      </c>
      <c r="V99" s="5">
        <v>200</v>
      </c>
      <c r="W99" s="11">
        <v>4.8</v>
      </c>
      <c r="X99" s="7">
        <v>4.2</v>
      </c>
      <c r="Y99" s="7">
        <v>5.2</v>
      </c>
      <c r="Z99" s="12">
        <v>0</v>
      </c>
      <c r="AA99" s="4">
        <v>1.3908896046933601</v>
      </c>
      <c r="AB99" s="5">
        <v>410</v>
      </c>
      <c r="AC99" s="5">
        <v>1</v>
      </c>
      <c r="AD99" s="5" t="s">
        <v>708</v>
      </c>
      <c r="AE99" s="4">
        <f>VLOOKUP($AD99,STARING_REEKSEN!$A:$I,3,0)</f>
        <v>0</v>
      </c>
      <c r="AF99" s="4">
        <f>VLOOKUP($AD99,STARING_REEKSEN!$A:$I,4,0)</f>
        <v>0.43</v>
      </c>
      <c r="AG99" s="4">
        <f>VLOOKUP($AD99,STARING_REEKSEN!$A:$I,7,0)/100</f>
        <v>0.3221</v>
      </c>
      <c r="AH99" s="4">
        <f t="shared" si="12"/>
        <v>0.25</v>
      </c>
      <c r="AI99" s="4">
        <f t="shared" si="13"/>
        <v>0.77615647314498604</v>
      </c>
      <c r="AJ99" s="4">
        <f t="shared" si="14"/>
        <v>0.1075</v>
      </c>
      <c r="AK99" s="4">
        <f t="shared" si="15"/>
        <v>1.25</v>
      </c>
      <c r="AL99" s="4">
        <f t="shared" si="16"/>
        <v>0.77</v>
      </c>
      <c r="AM99" s="4">
        <f t="shared" si="17"/>
        <v>0.36</v>
      </c>
      <c r="AN99">
        <f t="shared" si="18"/>
        <v>0.02</v>
      </c>
      <c r="AO99">
        <f t="shared" si="19"/>
        <v>0</v>
      </c>
      <c r="AP99">
        <f t="shared" si="20"/>
        <v>0</v>
      </c>
    </row>
    <row r="100" spans="1:42" x14ac:dyDescent="0.2">
      <c r="A100" s="4">
        <v>305</v>
      </c>
      <c r="B100" s="4">
        <v>60</v>
      </c>
      <c r="C100" s="5">
        <v>4020</v>
      </c>
      <c r="D100" s="5" t="s">
        <v>744</v>
      </c>
      <c r="E100" s="5" t="s">
        <v>685</v>
      </c>
      <c r="F100" s="5">
        <v>2</v>
      </c>
      <c r="G100" s="5" t="s">
        <v>738</v>
      </c>
      <c r="H100" s="5">
        <v>25</v>
      </c>
      <c r="I100" s="5">
        <v>35</v>
      </c>
      <c r="J100" s="23">
        <v>2.4</v>
      </c>
      <c r="K100" s="7">
        <v>0.8</v>
      </c>
      <c r="L100" s="7">
        <v>5</v>
      </c>
      <c r="M100" s="8">
        <v>2</v>
      </c>
      <c r="N100" s="5">
        <v>1</v>
      </c>
      <c r="O100" s="5">
        <v>4</v>
      </c>
      <c r="P100" s="9">
        <v>7</v>
      </c>
      <c r="Q100" s="10">
        <v>9</v>
      </c>
      <c r="R100" s="5">
        <v>6</v>
      </c>
      <c r="S100" s="5">
        <v>16</v>
      </c>
      <c r="T100" s="5">
        <v>170</v>
      </c>
      <c r="U100" s="5">
        <v>150</v>
      </c>
      <c r="V100" s="5">
        <v>200</v>
      </c>
      <c r="W100" s="11">
        <v>4.5</v>
      </c>
      <c r="X100" s="7">
        <v>4</v>
      </c>
      <c r="Y100" s="7">
        <v>5</v>
      </c>
      <c r="Z100" s="12">
        <v>0</v>
      </c>
      <c r="AA100" s="4">
        <v>1.5681504360034599</v>
      </c>
      <c r="AB100" s="5">
        <v>410</v>
      </c>
      <c r="AC100" s="5">
        <v>0</v>
      </c>
      <c r="AD100" s="5" t="s">
        <v>711</v>
      </c>
      <c r="AE100" s="4">
        <f>VLOOKUP($AD100,STARING_REEKSEN!$A:$I,3,0)</f>
        <v>0</v>
      </c>
      <c r="AF100" s="4">
        <f>VLOOKUP($AD100,STARING_REEKSEN!$A:$I,4,0)</f>
        <v>0.35</v>
      </c>
      <c r="AG100" s="4">
        <f>VLOOKUP($AD100,STARING_REEKSEN!$A:$I,7,0)/100</f>
        <v>0.997</v>
      </c>
      <c r="AH100" s="4">
        <f t="shared" si="12"/>
        <v>0.1</v>
      </c>
      <c r="AI100" s="4">
        <f t="shared" si="13"/>
        <v>0.10030090270812438</v>
      </c>
      <c r="AJ100" s="4">
        <f t="shared" si="14"/>
        <v>3.4999999999999996E-2</v>
      </c>
      <c r="AK100" s="4">
        <f t="shared" si="15"/>
        <v>0.24</v>
      </c>
      <c r="AL100" s="4">
        <f t="shared" si="16"/>
        <v>0.77</v>
      </c>
      <c r="AM100" s="4">
        <f t="shared" si="17"/>
        <v>0.36</v>
      </c>
      <c r="AN100">
        <f t="shared" si="18"/>
        <v>0.02</v>
      </c>
      <c r="AO100">
        <f t="shared" si="19"/>
        <v>0</v>
      </c>
      <c r="AP100">
        <f t="shared" si="20"/>
        <v>0</v>
      </c>
    </row>
    <row r="101" spans="1:42" x14ac:dyDescent="0.2">
      <c r="A101" s="4">
        <v>305</v>
      </c>
      <c r="B101" s="4">
        <v>60</v>
      </c>
      <c r="C101" s="5">
        <v>4020</v>
      </c>
      <c r="D101" s="5" t="s">
        <v>744</v>
      </c>
      <c r="E101" s="5" t="s">
        <v>685</v>
      </c>
      <c r="F101" s="5">
        <v>3</v>
      </c>
      <c r="G101" s="5" t="s">
        <v>743</v>
      </c>
      <c r="H101" s="5">
        <v>35</v>
      </c>
      <c r="I101" s="5">
        <v>55</v>
      </c>
      <c r="J101" s="23">
        <v>1</v>
      </c>
      <c r="K101" s="7">
        <v>0.4</v>
      </c>
      <c r="L101" s="7">
        <v>2</v>
      </c>
      <c r="M101" s="8">
        <v>2</v>
      </c>
      <c r="N101" s="5">
        <v>1</v>
      </c>
      <c r="O101" s="5">
        <v>4</v>
      </c>
      <c r="P101" s="9">
        <v>7</v>
      </c>
      <c r="Q101" s="10">
        <v>9</v>
      </c>
      <c r="R101" s="5">
        <v>6</v>
      </c>
      <c r="S101" s="5">
        <v>16</v>
      </c>
      <c r="T101" s="5">
        <v>170</v>
      </c>
      <c r="U101" s="5">
        <v>140</v>
      </c>
      <c r="V101" s="5">
        <v>200</v>
      </c>
      <c r="W101" s="11">
        <v>4.5</v>
      </c>
      <c r="X101" s="7">
        <v>4</v>
      </c>
      <c r="Y101" s="7">
        <v>5</v>
      </c>
      <c r="Z101" s="12">
        <v>0</v>
      </c>
      <c r="AA101" s="4">
        <v>1.6341633727860501</v>
      </c>
      <c r="AB101" s="5">
        <v>410</v>
      </c>
      <c r="AC101" s="5">
        <v>0</v>
      </c>
      <c r="AD101" s="5" t="s">
        <v>711</v>
      </c>
      <c r="AE101" s="4">
        <f>VLOOKUP($AD101,STARING_REEKSEN!$A:$I,3,0)</f>
        <v>0</v>
      </c>
      <c r="AF101" s="4">
        <f>VLOOKUP($AD101,STARING_REEKSEN!$A:$I,4,0)</f>
        <v>0.35</v>
      </c>
      <c r="AG101" s="4">
        <f>VLOOKUP($AD101,STARING_REEKSEN!$A:$I,7,0)/100</f>
        <v>0.997</v>
      </c>
      <c r="AH101" s="4">
        <f t="shared" si="12"/>
        <v>0.2</v>
      </c>
      <c r="AI101" s="4">
        <f t="shared" si="13"/>
        <v>0.20060180541624875</v>
      </c>
      <c r="AJ101" s="4">
        <f t="shared" si="14"/>
        <v>6.9999999999999993E-2</v>
      </c>
      <c r="AK101" s="4">
        <f t="shared" si="15"/>
        <v>0.2</v>
      </c>
      <c r="AL101" s="4">
        <f t="shared" si="16"/>
        <v>0.77</v>
      </c>
      <c r="AM101" s="4">
        <f t="shared" si="17"/>
        <v>0.36</v>
      </c>
      <c r="AN101">
        <f t="shared" si="18"/>
        <v>0.02</v>
      </c>
      <c r="AO101">
        <f t="shared" si="19"/>
        <v>0</v>
      </c>
      <c r="AP101">
        <f t="shared" si="20"/>
        <v>0</v>
      </c>
    </row>
    <row r="102" spans="1:42" x14ac:dyDescent="0.2">
      <c r="A102" s="4">
        <v>305</v>
      </c>
      <c r="B102" s="4">
        <v>60</v>
      </c>
      <c r="C102" s="5">
        <v>4020</v>
      </c>
      <c r="D102" s="5" t="s">
        <v>744</v>
      </c>
      <c r="E102" s="5" t="s">
        <v>685</v>
      </c>
      <c r="F102" s="5">
        <v>4</v>
      </c>
      <c r="G102" s="5" t="s">
        <v>745</v>
      </c>
      <c r="H102" s="5">
        <v>55</v>
      </c>
      <c r="I102" s="5">
        <v>90</v>
      </c>
      <c r="J102" s="23">
        <v>0.3</v>
      </c>
      <c r="K102" s="7">
        <v>0.1</v>
      </c>
      <c r="L102" s="7">
        <v>1</v>
      </c>
      <c r="M102" s="8">
        <v>2</v>
      </c>
      <c r="N102" s="5">
        <v>1</v>
      </c>
      <c r="O102" s="5">
        <v>4</v>
      </c>
      <c r="P102" s="9">
        <v>7</v>
      </c>
      <c r="Q102" s="10">
        <v>9</v>
      </c>
      <c r="R102" s="5">
        <v>6</v>
      </c>
      <c r="S102" s="5">
        <v>16</v>
      </c>
      <c r="T102" s="5">
        <v>170</v>
      </c>
      <c r="U102" s="5">
        <v>140</v>
      </c>
      <c r="V102" s="5">
        <v>200</v>
      </c>
      <c r="W102" s="11">
        <v>4.7</v>
      </c>
      <c r="X102" s="7">
        <v>4</v>
      </c>
      <c r="Y102" s="7">
        <v>5</v>
      </c>
      <c r="Z102" s="12">
        <v>0</v>
      </c>
      <c r="AA102" s="4">
        <v>1.66929881470423</v>
      </c>
      <c r="AB102" s="5">
        <v>410</v>
      </c>
      <c r="AC102" s="5">
        <v>0</v>
      </c>
      <c r="AD102" s="5" t="s">
        <v>711</v>
      </c>
      <c r="AE102" s="4">
        <f>VLOOKUP($AD102,STARING_REEKSEN!$A:$I,3,0)</f>
        <v>0</v>
      </c>
      <c r="AF102" s="4">
        <f>VLOOKUP($AD102,STARING_REEKSEN!$A:$I,4,0)</f>
        <v>0.35</v>
      </c>
      <c r="AG102" s="4">
        <f>VLOOKUP($AD102,STARING_REEKSEN!$A:$I,7,0)/100</f>
        <v>0.997</v>
      </c>
      <c r="AH102" s="4">
        <f t="shared" si="12"/>
        <v>0.35</v>
      </c>
      <c r="AI102" s="4">
        <f t="shared" si="13"/>
        <v>0.35105315947843529</v>
      </c>
      <c r="AJ102" s="4">
        <f t="shared" si="14"/>
        <v>0.12249999999999998</v>
      </c>
      <c r="AK102" s="4">
        <f t="shared" si="15"/>
        <v>0.105</v>
      </c>
      <c r="AL102" s="4">
        <f t="shared" si="16"/>
        <v>0.77</v>
      </c>
      <c r="AM102" s="4">
        <f t="shared" si="17"/>
        <v>0.36</v>
      </c>
      <c r="AN102">
        <f t="shared" si="18"/>
        <v>0.02</v>
      </c>
      <c r="AO102">
        <f t="shared" si="19"/>
        <v>0</v>
      </c>
      <c r="AP102">
        <f t="shared" si="20"/>
        <v>0</v>
      </c>
    </row>
    <row r="103" spans="1:42" x14ac:dyDescent="0.2">
      <c r="A103" s="4">
        <v>305</v>
      </c>
      <c r="B103" s="4">
        <v>60</v>
      </c>
      <c r="C103" s="5">
        <v>4020</v>
      </c>
      <c r="D103" s="5" t="s">
        <v>744</v>
      </c>
      <c r="E103" s="5" t="s">
        <v>685</v>
      </c>
      <c r="F103" s="5">
        <v>5</v>
      </c>
      <c r="G103" s="5" t="s">
        <v>746</v>
      </c>
      <c r="H103" s="5">
        <v>90</v>
      </c>
      <c r="I103" s="5">
        <v>120</v>
      </c>
      <c r="J103" s="23">
        <v>0.3</v>
      </c>
      <c r="K103" s="7">
        <v>0.1</v>
      </c>
      <c r="L103" s="7">
        <v>1</v>
      </c>
      <c r="M103" s="8">
        <v>2</v>
      </c>
      <c r="N103" s="5">
        <v>1</v>
      </c>
      <c r="O103" s="5">
        <v>4</v>
      </c>
      <c r="P103" s="9">
        <v>5</v>
      </c>
      <c r="Q103" s="10">
        <v>7</v>
      </c>
      <c r="R103" s="5">
        <v>4</v>
      </c>
      <c r="S103" s="5">
        <v>12</v>
      </c>
      <c r="T103" s="5">
        <v>250</v>
      </c>
      <c r="U103" s="5">
        <v>200</v>
      </c>
      <c r="V103" s="5">
        <v>500</v>
      </c>
      <c r="W103" s="11">
        <v>4.7</v>
      </c>
      <c r="X103" s="7">
        <v>4</v>
      </c>
      <c r="Y103" s="7">
        <v>5</v>
      </c>
      <c r="Z103" s="12">
        <v>0</v>
      </c>
      <c r="AA103" s="4">
        <v>1.5763629565972199</v>
      </c>
      <c r="AB103" s="5">
        <v>410</v>
      </c>
      <c r="AC103" s="5">
        <v>0</v>
      </c>
      <c r="AD103" s="5" t="s">
        <v>747</v>
      </c>
      <c r="AE103" s="4">
        <f>VLOOKUP($AD103,STARING_REEKSEN!$A:$I,3,0)</f>
        <v>0</v>
      </c>
      <c r="AF103" s="4">
        <f>VLOOKUP($AD103,STARING_REEKSEN!$A:$I,4,0)</f>
        <v>0.33</v>
      </c>
      <c r="AG103" s="4">
        <f>VLOOKUP($AD103,STARING_REEKSEN!$A:$I,7,0)/100</f>
        <v>2.23</v>
      </c>
      <c r="AH103" s="4">
        <f t="shared" si="12"/>
        <v>0.3</v>
      </c>
      <c r="AI103" s="4">
        <f t="shared" si="13"/>
        <v>0.13452914798206278</v>
      </c>
      <c r="AJ103" s="4">
        <f t="shared" si="14"/>
        <v>9.9000000000000005E-2</v>
      </c>
      <c r="AK103" s="4">
        <f t="shared" si="15"/>
        <v>0.09</v>
      </c>
      <c r="AL103" s="4">
        <f t="shared" si="16"/>
        <v>0.77</v>
      </c>
      <c r="AM103" s="4">
        <f t="shared" si="17"/>
        <v>0.36</v>
      </c>
      <c r="AN103">
        <f t="shared" si="18"/>
        <v>0.02</v>
      </c>
      <c r="AO103">
        <f t="shared" si="19"/>
        <v>0</v>
      </c>
      <c r="AP103">
        <f t="shared" si="20"/>
        <v>0</v>
      </c>
    </row>
    <row r="104" spans="1:42" x14ac:dyDescent="0.2">
      <c r="A104" s="4">
        <v>306</v>
      </c>
      <c r="B104" s="4">
        <v>82</v>
      </c>
      <c r="C104" s="5">
        <v>4031</v>
      </c>
      <c r="D104" s="5" t="s">
        <v>748</v>
      </c>
      <c r="E104" s="5" t="s">
        <v>685</v>
      </c>
      <c r="F104" s="5">
        <v>1</v>
      </c>
      <c r="G104" s="5" t="s">
        <v>742</v>
      </c>
      <c r="H104" s="5">
        <v>0</v>
      </c>
      <c r="I104" s="5">
        <v>20</v>
      </c>
      <c r="J104" s="23">
        <v>5.7</v>
      </c>
      <c r="K104" s="7">
        <v>2</v>
      </c>
      <c r="L104" s="7">
        <v>10</v>
      </c>
      <c r="M104" s="8">
        <v>3</v>
      </c>
      <c r="N104" s="5">
        <v>2</v>
      </c>
      <c r="O104" s="5">
        <v>8</v>
      </c>
      <c r="P104" s="9">
        <v>9</v>
      </c>
      <c r="Q104" s="10">
        <v>12</v>
      </c>
      <c r="R104" s="5">
        <v>6</v>
      </c>
      <c r="S104" s="5">
        <v>16</v>
      </c>
      <c r="T104" s="5">
        <v>170</v>
      </c>
      <c r="U104" s="5">
        <v>150</v>
      </c>
      <c r="V104" s="5">
        <v>200</v>
      </c>
      <c r="W104" s="11">
        <v>4.8</v>
      </c>
      <c r="X104" s="7">
        <v>4.2</v>
      </c>
      <c r="Y104" s="7">
        <v>5.2</v>
      </c>
      <c r="Z104" s="12">
        <v>0</v>
      </c>
      <c r="AA104" s="4">
        <v>1.3648769111078101</v>
      </c>
      <c r="AB104" s="5">
        <v>410</v>
      </c>
      <c r="AC104" s="5">
        <v>1</v>
      </c>
      <c r="AD104" s="5" t="s">
        <v>708</v>
      </c>
      <c r="AE104" s="4">
        <f>VLOOKUP($AD104,STARING_REEKSEN!$A:$I,3,0)</f>
        <v>0</v>
      </c>
      <c r="AF104" s="4">
        <f>VLOOKUP($AD104,STARING_REEKSEN!$A:$I,4,0)</f>
        <v>0.43</v>
      </c>
      <c r="AG104" s="4">
        <f>VLOOKUP($AD104,STARING_REEKSEN!$A:$I,7,0)/100</f>
        <v>0.3221</v>
      </c>
      <c r="AH104" s="4">
        <f t="shared" si="12"/>
        <v>0.2</v>
      </c>
      <c r="AI104" s="4">
        <f t="shared" si="13"/>
        <v>0.62092517851598883</v>
      </c>
      <c r="AJ104" s="4">
        <f t="shared" si="14"/>
        <v>8.6000000000000007E-2</v>
      </c>
      <c r="AK104" s="4">
        <f t="shared" si="15"/>
        <v>1.1400000000000001</v>
      </c>
      <c r="AL104" s="4">
        <f t="shared" si="16"/>
        <v>0.02</v>
      </c>
      <c r="AM104" s="4">
        <f t="shared" si="17"/>
        <v>0.39</v>
      </c>
      <c r="AN104">
        <f t="shared" si="18"/>
        <v>0.02</v>
      </c>
      <c r="AO104">
        <f t="shared" si="19"/>
        <v>0</v>
      </c>
      <c r="AP104">
        <f t="shared" si="20"/>
        <v>0</v>
      </c>
    </row>
    <row r="105" spans="1:42" x14ac:dyDescent="0.2">
      <c r="A105" s="4">
        <v>306</v>
      </c>
      <c r="B105" s="4">
        <v>82</v>
      </c>
      <c r="C105" s="5">
        <v>4031</v>
      </c>
      <c r="D105" s="5" t="s">
        <v>748</v>
      </c>
      <c r="E105" s="5" t="s">
        <v>685</v>
      </c>
      <c r="F105" s="5">
        <v>2</v>
      </c>
      <c r="G105" s="5" t="s">
        <v>738</v>
      </c>
      <c r="H105" s="5">
        <v>20</v>
      </c>
      <c r="I105" s="5">
        <v>40</v>
      </c>
      <c r="J105" s="23">
        <v>2.2000000000000002</v>
      </c>
      <c r="K105" s="7">
        <v>0.8</v>
      </c>
      <c r="L105" s="7">
        <v>5</v>
      </c>
      <c r="M105" s="8">
        <v>3</v>
      </c>
      <c r="N105" s="5">
        <v>2</v>
      </c>
      <c r="O105" s="5">
        <v>8</v>
      </c>
      <c r="P105" s="9">
        <v>9</v>
      </c>
      <c r="Q105" s="10">
        <v>12</v>
      </c>
      <c r="R105" s="5">
        <v>6</v>
      </c>
      <c r="S105" s="5">
        <v>16</v>
      </c>
      <c r="T105" s="5">
        <v>170</v>
      </c>
      <c r="U105" s="5">
        <v>150</v>
      </c>
      <c r="V105" s="5">
        <v>200</v>
      </c>
      <c r="W105" s="11">
        <v>4.4000000000000004</v>
      </c>
      <c r="X105" s="7">
        <v>4.2</v>
      </c>
      <c r="Y105" s="7">
        <v>5</v>
      </c>
      <c r="Z105" s="12">
        <v>0</v>
      </c>
      <c r="AA105" s="4">
        <v>1.5716677322811901</v>
      </c>
      <c r="AB105" s="5">
        <v>410</v>
      </c>
      <c r="AC105" s="5">
        <v>0</v>
      </c>
      <c r="AD105" s="5" t="s">
        <v>695</v>
      </c>
      <c r="AE105" s="4">
        <f>VLOOKUP($AD105,STARING_REEKSEN!$A:$I,3,0)</f>
        <v>0</v>
      </c>
      <c r="AF105" s="4">
        <f>VLOOKUP($AD105,STARING_REEKSEN!$A:$I,4,0)</f>
        <v>0.38</v>
      </c>
      <c r="AG105" s="4">
        <f>VLOOKUP($AD105,STARING_REEKSEN!$A:$I,7,0)/100</f>
        <v>0.63900000000000001</v>
      </c>
      <c r="AH105" s="4">
        <f t="shared" si="12"/>
        <v>0.2</v>
      </c>
      <c r="AI105" s="4">
        <f t="shared" si="13"/>
        <v>0.3129890453834116</v>
      </c>
      <c r="AJ105" s="4">
        <f t="shared" si="14"/>
        <v>7.6000000000000012E-2</v>
      </c>
      <c r="AK105" s="4">
        <f t="shared" si="15"/>
        <v>0.44000000000000006</v>
      </c>
      <c r="AL105" s="4">
        <f t="shared" si="16"/>
        <v>0.02</v>
      </c>
      <c r="AM105" s="4">
        <f t="shared" si="17"/>
        <v>0.39</v>
      </c>
      <c r="AN105">
        <f t="shared" si="18"/>
        <v>0.02</v>
      </c>
      <c r="AO105">
        <f t="shared" si="19"/>
        <v>0</v>
      </c>
      <c r="AP105">
        <f t="shared" si="20"/>
        <v>0</v>
      </c>
    </row>
    <row r="106" spans="1:42" x14ac:dyDescent="0.2">
      <c r="A106" s="4">
        <v>306</v>
      </c>
      <c r="B106" s="4">
        <v>82</v>
      </c>
      <c r="C106" s="5">
        <v>4031</v>
      </c>
      <c r="D106" s="5" t="s">
        <v>748</v>
      </c>
      <c r="E106" s="5" t="s">
        <v>685</v>
      </c>
      <c r="F106" s="5">
        <v>3</v>
      </c>
      <c r="G106" s="5" t="s">
        <v>749</v>
      </c>
      <c r="H106" s="5">
        <v>40</v>
      </c>
      <c r="I106" s="5">
        <v>50</v>
      </c>
      <c r="J106" s="23">
        <v>0.8</v>
      </c>
      <c r="K106" s="7">
        <v>0.4</v>
      </c>
      <c r="L106" s="7">
        <v>2</v>
      </c>
      <c r="M106" s="8">
        <v>3</v>
      </c>
      <c r="N106" s="5">
        <v>2</v>
      </c>
      <c r="O106" s="5">
        <v>8</v>
      </c>
      <c r="P106" s="9">
        <v>9</v>
      </c>
      <c r="Q106" s="10">
        <v>12</v>
      </c>
      <c r="R106" s="5">
        <v>6</v>
      </c>
      <c r="S106" s="5">
        <v>16</v>
      </c>
      <c r="T106" s="5">
        <v>170</v>
      </c>
      <c r="U106" s="5">
        <v>150</v>
      </c>
      <c r="V106" s="5">
        <v>200</v>
      </c>
      <c r="W106" s="11">
        <v>4.4000000000000004</v>
      </c>
      <c r="X106" s="7">
        <v>4.2</v>
      </c>
      <c r="Y106" s="7">
        <v>5</v>
      </c>
      <c r="Z106" s="12">
        <v>0</v>
      </c>
      <c r="AA106" s="4">
        <v>1.6379833912188799</v>
      </c>
      <c r="AB106" s="5">
        <v>410</v>
      </c>
      <c r="AC106" s="5">
        <v>0</v>
      </c>
      <c r="AD106" s="5" t="s">
        <v>695</v>
      </c>
      <c r="AE106" s="4">
        <f>VLOOKUP($AD106,STARING_REEKSEN!$A:$I,3,0)</f>
        <v>0</v>
      </c>
      <c r="AF106" s="4">
        <f>VLOOKUP($AD106,STARING_REEKSEN!$A:$I,4,0)</f>
        <v>0.38</v>
      </c>
      <c r="AG106" s="4">
        <f>VLOOKUP($AD106,STARING_REEKSEN!$A:$I,7,0)/100</f>
        <v>0.63900000000000001</v>
      </c>
      <c r="AH106" s="4">
        <f t="shared" si="12"/>
        <v>0.1</v>
      </c>
      <c r="AI106" s="4">
        <f t="shared" si="13"/>
        <v>0.1564945226917058</v>
      </c>
      <c r="AJ106" s="4">
        <f t="shared" si="14"/>
        <v>3.8000000000000006E-2</v>
      </c>
      <c r="AK106" s="4">
        <f t="shared" si="15"/>
        <v>8.0000000000000016E-2</v>
      </c>
      <c r="AL106" s="4">
        <f t="shared" si="16"/>
        <v>0.02</v>
      </c>
      <c r="AM106" s="4">
        <f t="shared" si="17"/>
        <v>0.39</v>
      </c>
      <c r="AN106">
        <f t="shared" si="18"/>
        <v>0.02</v>
      </c>
      <c r="AO106">
        <f t="shared" si="19"/>
        <v>0</v>
      </c>
      <c r="AP106">
        <f t="shared" si="20"/>
        <v>0</v>
      </c>
    </row>
    <row r="107" spans="1:42" x14ac:dyDescent="0.2">
      <c r="A107" s="4">
        <v>306</v>
      </c>
      <c r="B107" s="4">
        <v>82</v>
      </c>
      <c r="C107" s="5">
        <v>4031</v>
      </c>
      <c r="D107" s="5" t="s">
        <v>748</v>
      </c>
      <c r="E107" s="5" t="s">
        <v>685</v>
      </c>
      <c r="F107" s="5">
        <v>4</v>
      </c>
      <c r="G107" s="5" t="s">
        <v>740</v>
      </c>
      <c r="H107" s="5">
        <v>50</v>
      </c>
      <c r="I107" s="5">
        <v>100</v>
      </c>
      <c r="J107" s="23">
        <v>0.3</v>
      </c>
      <c r="K107" s="7">
        <v>0.1</v>
      </c>
      <c r="L107" s="7">
        <v>1</v>
      </c>
      <c r="M107" s="8">
        <v>3</v>
      </c>
      <c r="N107" s="5">
        <v>2</v>
      </c>
      <c r="O107" s="5">
        <v>8</v>
      </c>
      <c r="P107" s="9">
        <v>12</v>
      </c>
      <c r="Q107" s="10">
        <v>15</v>
      </c>
      <c r="R107" s="5">
        <v>6</v>
      </c>
      <c r="S107" s="5">
        <v>30</v>
      </c>
      <c r="T107" s="5">
        <v>150</v>
      </c>
      <c r="U107" s="5">
        <v>130</v>
      </c>
      <c r="V107" s="5">
        <v>200</v>
      </c>
      <c r="W107" s="11">
        <v>4.5999999999999996</v>
      </c>
      <c r="X107" s="7">
        <v>4.2</v>
      </c>
      <c r="Y107" s="7">
        <v>5</v>
      </c>
      <c r="Z107" s="12">
        <v>0</v>
      </c>
      <c r="AA107" s="4">
        <v>1.6554225820844499</v>
      </c>
      <c r="AB107" s="5">
        <v>410</v>
      </c>
      <c r="AC107" s="5">
        <v>0</v>
      </c>
      <c r="AD107" s="5" t="s">
        <v>695</v>
      </c>
      <c r="AE107" s="4">
        <f>VLOOKUP($AD107,STARING_REEKSEN!$A:$I,3,0)</f>
        <v>0</v>
      </c>
      <c r="AF107" s="4">
        <f>VLOOKUP($AD107,STARING_REEKSEN!$A:$I,4,0)</f>
        <v>0.38</v>
      </c>
      <c r="AG107" s="4">
        <f>VLOOKUP($AD107,STARING_REEKSEN!$A:$I,7,0)/100</f>
        <v>0.63900000000000001</v>
      </c>
      <c r="AH107" s="4">
        <f t="shared" si="12"/>
        <v>0.5</v>
      </c>
      <c r="AI107" s="4">
        <f t="shared" si="13"/>
        <v>0.78247261345852892</v>
      </c>
      <c r="AJ107" s="4">
        <f t="shared" si="14"/>
        <v>0.19</v>
      </c>
      <c r="AK107" s="4">
        <f t="shared" si="15"/>
        <v>0.15</v>
      </c>
      <c r="AL107" s="4">
        <f t="shared" si="16"/>
        <v>0.02</v>
      </c>
      <c r="AM107" s="4">
        <f t="shared" si="17"/>
        <v>0.39</v>
      </c>
      <c r="AN107">
        <f t="shared" si="18"/>
        <v>0.02</v>
      </c>
      <c r="AO107">
        <f t="shared" si="19"/>
        <v>0</v>
      </c>
      <c r="AP107">
        <f t="shared" si="20"/>
        <v>0</v>
      </c>
    </row>
    <row r="108" spans="1:42" x14ac:dyDescent="0.2">
      <c r="A108" s="4">
        <v>306</v>
      </c>
      <c r="B108" s="4">
        <v>82</v>
      </c>
      <c r="C108" s="5">
        <v>4031</v>
      </c>
      <c r="D108" s="5" t="s">
        <v>748</v>
      </c>
      <c r="E108" s="5" t="s">
        <v>685</v>
      </c>
      <c r="F108" s="5">
        <v>5</v>
      </c>
      <c r="G108" s="5" t="s">
        <v>719</v>
      </c>
      <c r="H108" s="5">
        <v>100</v>
      </c>
      <c r="I108" s="5">
        <v>120</v>
      </c>
      <c r="J108" s="23">
        <v>0.3</v>
      </c>
      <c r="K108" s="7">
        <v>0.1</v>
      </c>
      <c r="L108" s="7">
        <v>2</v>
      </c>
      <c r="M108" s="8">
        <v>15</v>
      </c>
      <c r="N108" s="5">
        <v>8</v>
      </c>
      <c r="O108" s="5">
        <v>30</v>
      </c>
      <c r="P108" s="9">
        <v>40</v>
      </c>
      <c r="Q108" s="10">
        <v>55</v>
      </c>
      <c r="R108" s="5">
        <v>45</v>
      </c>
      <c r="S108" s="5">
        <v>90</v>
      </c>
      <c r="T108" s="5">
        <v>130</v>
      </c>
      <c r="U108" s="5">
        <v>100</v>
      </c>
      <c r="V108" s="5">
        <v>150</v>
      </c>
      <c r="W108" s="11">
        <v>4.7</v>
      </c>
      <c r="X108" s="7">
        <v>4.2</v>
      </c>
      <c r="Y108" s="7">
        <v>5</v>
      </c>
      <c r="Z108" s="12">
        <v>0</v>
      </c>
      <c r="AA108" s="4">
        <v>1.55916595661194</v>
      </c>
      <c r="AB108" s="5">
        <v>420</v>
      </c>
      <c r="AC108" s="5">
        <v>0</v>
      </c>
      <c r="AD108" s="5" t="s">
        <v>701</v>
      </c>
      <c r="AE108" s="4">
        <f>VLOOKUP($AD108,STARING_REEKSEN!$A:$I,3,0)</f>
        <v>0</v>
      </c>
      <c r="AF108" s="4">
        <f>VLOOKUP($AD108,STARING_REEKSEN!$A:$I,4,0)</f>
        <v>0.38</v>
      </c>
      <c r="AG108" s="4">
        <f>VLOOKUP($AD108,STARING_REEKSEN!$A:$I,7,0)/100</f>
        <v>3.5999999999999999E-3</v>
      </c>
      <c r="AH108" s="4">
        <f t="shared" si="12"/>
        <v>0.2</v>
      </c>
      <c r="AI108" s="4">
        <f t="shared" si="13"/>
        <v>55.555555555555557</v>
      </c>
      <c r="AJ108" s="4">
        <f t="shared" si="14"/>
        <v>7.6000000000000012E-2</v>
      </c>
      <c r="AK108" s="4">
        <f t="shared" si="15"/>
        <v>0.06</v>
      </c>
      <c r="AL108" s="4">
        <f t="shared" si="16"/>
        <v>0.02</v>
      </c>
      <c r="AM108" s="4">
        <f t="shared" si="17"/>
        <v>0.39</v>
      </c>
      <c r="AN108">
        <f t="shared" si="18"/>
        <v>0.02</v>
      </c>
      <c r="AO108">
        <f t="shared" si="19"/>
        <v>0</v>
      </c>
      <c r="AP108">
        <f t="shared" si="20"/>
        <v>0</v>
      </c>
    </row>
    <row r="109" spans="1:42" x14ac:dyDescent="0.2">
      <c r="A109" s="4">
        <v>307</v>
      </c>
      <c r="B109" s="4">
        <v>49</v>
      </c>
      <c r="C109" s="5">
        <v>4040</v>
      </c>
      <c r="D109" s="5" t="s">
        <v>750</v>
      </c>
      <c r="E109" s="5" t="s">
        <v>685</v>
      </c>
      <c r="F109" s="5">
        <v>1</v>
      </c>
      <c r="G109" s="5" t="s">
        <v>742</v>
      </c>
      <c r="H109" s="5">
        <v>0</v>
      </c>
      <c r="I109" s="5">
        <v>20</v>
      </c>
      <c r="J109" s="23">
        <v>8</v>
      </c>
      <c r="K109" s="7">
        <v>3</v>
      </c>
      <c r="L109" s="7">
        <v>12</v>
      </c>
      <c r="M109" s="8">
        <v>13</v>
      </c>
      <c r="N109" s="5">
        <v>8</v>
      </c>
      <c r="O109" s="5">
        <v>35</v>
      </c>
      <c r="P109" s="9">
        <v>22</v>
      </c>
      <c r="Q109" s="10">
        <v>35</v>
      </c>
      <c r="R109" s="5">
        <v>25</v>
      </c>
      <c r="S109" s="5">
        <v>50</v>
      </c>
      <c r="T109" s="5">
        <v>155</v>
      </c>
      <c r="U109" s="5">
        <v>130</v>
      </c>
      <c r="V109" s="5">
        <v>180</v>
      </c>
      <c r="W109" s="11">
        <v>5.4</v>
      </c>
      <c r="X109" s="7">
        <v>4.5</v>
      </c>
      <c r="Y109" s="7">
        <v>6.5</v>
      </c>
      <c r="Z109" s="12">
        <v>0</v>
      </c>
      <c r="AA109" s="4">
        <v>1.2133126794995901</v>
      </c>
      <c r="AB109" s="5">
        <v>410</v>
      </c>
      <c r="AC109" s="5">
        <v>1</v>
      </c>
      <c r="AD109" s="5" t="s">
        <v>751</v>
      </c>
      <c r="AE109" s="4">
        <f>VLOOKUP($AD109,STARING_REEKSEN!$A:$I,3,0)</f>
        <v>0</v>
      </c>
      <c r="AF109" s="4">
        <f>VLOOKUP($AD109,STARING_REEKSEN!$A:$I,4,0)</f>
        <v>0.4</v>
      </c>
      <c r="AG109" s="4">
        <f>VLOOKUP($AD109,STARING_REEKSEN!$A:$I,7,0)/100</f>
        <v>0.22899999999999998</v>
      </c>
      <c r="AH109" s="4">
        <f t="shared" si="12"/>
        <v>0.2</v>
      </c>
      <c r="AI109" s="4">
        <f t="shared" si="13"/>
        <v>0.87336244541484731</v>
      </c>
      <c r="AJ109" s="4">
        <f t="shared" si="14"/>
        <v>8.0000000000000016E-2</v>
      </c>
      <c r="AK109" s="4">
        <f t="shared" si="15"/>
        <v>1.6</v>
      </c>
      <c r="AL109" s="4">
        <f t="shared" si="16"/>
        <v>0.5</v>
      </c>
      <c r="AM109" s="4">
        <f t="shared" si="17"/>
        <v>0.37</v>
      </c>
      <c r="AN109">
        <f t="shared" si="18"/>
        <v>0.03</v>
      </c>
      <c r="AO109">
        <f t="shared" si="19"/>
        <v>0</v>
      </c>
      <c r="AP109">
        <f t="shared" si="20"/>
        <v>0</v>
      </c>
    </row>
    <row r="110" spans="1:42" x14ac:dyDescent="0.2">
      <c r="A110" s="4">
        <v>307</v>
      </c>
      <c r="B110" s="4">
        <v>49</v>
      </c>
      <c r="C110" s="5">
        <v>4040</v>
      </c>
      <c r="D110" s="5" t="s">
        <v>750</v>
      </c>
      <c r="E110" s="5" t="s">
        <v>685</v>
      </c>
      <c r="F110" s="5">
        <v>2</v>
      </c>
      <c r="G110" s="5" t="s">
        <v>740</v>
      </c>
      <c r="H110" s="5">
        <v>20</v>
      </c>
      <c r="I110" s="5">
        <v>35</v>
      </c>
      <c r="J110" s="23">
        <v>3</v>
      </c>
      <c r="K110" s="7">
        <v>1</v>
      </c>
      <c r="L110" s="7">
        <v>6</v>
      </c>
      <c r="M110" s="8">
        <v>18</v>
      </c>
      <c r="N110" s="5">
        <v>8</v>
      </c>
      <c r="O110" s="5">
        <v>35</v>
      </c>
      <c r="P110" s="9">
        <v>22</v>
      </c>
      <c r="Q110" s="10">
        <v>40</v>
      </c>
      <c r="R110" s="5">
        <v>25</v>
      </c>
      <c r="S110" s="5">
        <v>50</v>
      </c>
      <c r="T110" s="5">
        <v>155</v>
      </c>
      <c r="U110" s="5">
        <v>130</v>
      </c>
      <c r="V110" s="5">
        <v>180</v>
      </c>
      <c r="W110" s="11">
        <v>5.4</v>
      </c>
      <c r="X110" s="7">
        <v>4.5</v>
      </c>
      <c r="Y110" s="7">
        <v>7</v>
      </c>
      <c r="Z110" s="12">
        <v>0</v>
      </c>
      <c r="AA110" s="4">
        <v>1.4030237985663701</v>
      </c>
      <c r="AB110" s="5">
        <v>410</v>
      </c>
      <c r="AC110" s="5">
        <v>0</v>
      </c>
      <c r="AD110" s="5" t="s">
        <v>752</v>
      </c>
      <c r="AE110" s="4">
        <f>VLOOKUP($AD110,STARING_REEKSEN!$A:$I,3,0)</f>
        <v>0</v>
      </c>
      <c r="AF110" s="4">
        <f>VLOOKUP($AD110,STARING_REEKSEN!$A:$I,4,0)</f>
        <v>0.41</v>
      </c>
      <c r="AG110" s="4">
        <f>VLOOKUP($AD110,STARING_REEKSEN!$A:$I,7,0)/100</f>
        <v>0.24</v>
      </c>
      <c r="AH110" s="4">
        <f t="shared" si="12"/>
        <v>0.15</v>
      </c>
      <c r="AI110" s="4">
        <f t="shared" si="13"/>
        <v>0.625</v>
      </c>
      <c r="AJ110" s="4">
        <f t="shared" si="14"/>
        <v>6.1499999999999992E-2</v>
      </c>
      <c r="AK110" s="4">
        <f t="shared" si="15"/>
        <v>0.44999999999999996</v>
      </c>
      <c r="AL110" s="4">
        <f t="shared" si="16"/>
        <v>0.5</v>
      </c>
      <c r="AM110" s="4">
        <f t="shared" si="17"/>
        <v>0.37</v>
      </c>
      <c r="AN110">
        <f t="shared" si="18"/>
        <v>0.03</v>
      </c>
      <c r="AO110">
        <f t="shared" si="19"/>
        <v>0</v>
      </c>
      <c r="AP110">
        <f t="shared" si="20"/>
        <v>0</v>
      </c>
    </row>
    <row r="111" spans="1:42" x14ac:dyDescent="0.2">
      <c r="A111" s="4">
        <v>307</v>
      </c>
      <c r="B111" s="4">
        <v>49</v>
      </c>
      <c r="C111" s="5">
        <v>4040</v>
      </c>
      <c r="D111" s="5" t="s">
        <v>750</v>
      </c>
      <c r="E111" s="5" t="s">
        <v>685</v>
      </c>
      <c r="F111" s="5">
        <v>3</v>
      </c>
      <c r="G111" s="5" t="s">
        <v>716</v>
      </c>
      <c r="H111" s="5">
        <v>35</v>
      </c>
      <c r="I111" s="5">
        <v>45</v>
      </c>
      <c r="J111" s="23">
        <v>7</v>
      </c>
      <c r="K111" s="7">
        <v>2</v>
      </c>
      <c r="L111" s="7">
        <v>12</v>
      </c>
      <c r="M111" s="8">
        <v>4</v>
      </c>
      <c r="N111" s="5">
        <v>2</v>
      </c>
      <c r="O111" s="5">
        <v>8</v>
      </c>
      <c r="P111" s="9">
        <v>10</v>
      </c>
      <c r="Q111" s="10">
        <v>14</v>
      </c>
      <c r="R111" s="5">
        <v>6</v>
      </c>
      <c r="S111" s="5">
        <v>25</v>
      </c>
      <c r="T111" s="5">
        <v>155</v>
      </c>
      <c r="U111" s="5">
        <v>130</v>
      </c>
      <c r="V111" s="5">
        <v>180</v>
      </c>
      <c r="W111" s="11">
        <v>5</v>
      </c>
      <c r="X111" s="7">
        <v>4.2</v>
      </c>
      <c r="Y111" s="7">
        <v>6</v>
      </c>
      <c r="Z111" s="12">
        <v>0</v>
      </c>
      <c r="AA111" s="4">
        <v>1.3779702344839899</v>
      </c>
      <c r="AB111" s="5">
        <v>410</v>
      </c>
      <c r="AC111" s="5">
        <v>0</v>
      </c>
      <c r="AD111" s="5" t="s">
        <v>695</v>
      </c>
      <c r="AE111" s="4">
        <f>VLOOKUP($AD111,STARING_REEKSEN!$A:$I,3,0)</f>
        <v>0</v>
      </c>
      <c r="AF111" s="4">
        <f>VLOOKUP($AD111,STARING_REEKSEN!$A:$I,4,0)</f>
        <v>0.38</v>
      </c>
      <c r="AG111" s="4">
        <f>VLOOKUP($AD111,STARING_REEKSEN!$A:$I,7,0)/100</f>
        <v>0.63900000000000001</v>
      </c>
      <c r="AH111" s="4">
        <f t="shared" si="12"/>
        <v>0.1</v>
      </c>
      <c r="AI111" s="4">
        <f t="shared" si="13"/>
        <v>0.1564945226917058</v>
      </c>
      <c r="AJ111" s="4">
        <f t="shared" si="14"/>
        <v>3.8000000000000006E-2</v>
      </c>
      <c r="AK111" s="4">
        <f t="shared" si="15"/>
        <v>0.70000000000000007</v>
      </c>
      <c r="AL111" s="4">
        <f t="shared" si="16"/>
        <v>0.5</v>
      </c>
      <c r="AM111" s="4">
        <f t="shared" si="17"/>
        <v>0.37</v>
      </c>
      <c r="AN111">
        <f t="shared" si="18"/>
        <v>0.03</v>
      </c>
      <c r="AO111">
        <f t="shared" si="19"/>
        <v>0</v>
      </c>
      <c r="AP111">
        <f t="shared" si="20"/>
        <v>0</v>
      </c>
    </row>
    <row r="112" spans="1:42" x14ac:dyDescent="0.2">
      <c r="A112" s="4">
        <v>307</v>
      </c>
      <c r="B112" s="4">
        <v>49</v>
      </c>
      <c r="C112" s="5">
        <v>4040</v>
      </c>
      <c r="D112" s="5" t="s">
        <v>750</v>
      </c>
      <c r="E112" s="5" t="s">
        <v>685</v>
      </c>
      <c r="F112" s="5">
        <v>4</v>
      </c>
      <c r="G112" s="5" t="s">
        <v>753</v>
      </c>
      <c r="H112" s="5">
        <v>45</v>
      </c>
      <c r="I112" s="5">
        <v>70</v>
      </c>
      <c r="J112" s="23">
        <v>0.8</v>
      </c>
      <c r="K112" s="7">
        <v>0.3</v>
      </c>
      <c r="L112" s="7">
        <v>3</v>
      </c>
      <c r="M112" s="8">
        <v>3</v>
      </c>
      <c r="N112" s="5">
        <v>2</v>
      </c>
      <c r="O112" s="5">
        <v>6</v>
      </c>
      <c r="P112" s="9">
        <v>5</v>
      </c>
      <c r="Q112" s="10">
        <v>8</v>
      </c>
      <c r="R112" s="5">
        <v>4</v>
      </c>
      <c r="S112" s="5">
        <v>25</v>
      </c>
      <c r="T112" s="5">
        <v>160</v>
      </c>
      <c r="U112" s="5">
        <v>130</v>
      </c>
      <c r="V112" s="5">
        <v>180</v>
      </c>
      <c r="W112" s="11">
        <v>5</v>
      </c>
      <c r="X112" s="7">
        <v>4.2</v>
      </c>
      <c r="Y112" s="7">
        <v>5.5</v>
      </c>
      <c r="Z112" s="12">
        <v>0</v>
      </c>
      <c r="AA112" s="4">
        <v>1.6481053263533301</v>
      </c>
      <c r="AB112" s="5">
        <v>410</v>
      </c>
      <c r="AC112" s="5">
        <v>0</v>
      </c>
      <c r="AD112" s="5" t="s">
        <v>711</v>
      </c>
      <c r="AE112" s="4">
        <f>VLOOKUP($AD112,STARING_REEKSEN!$A:$I,3,0)</f>
        <v>0</v>
      </c>
      <c r="AF112" s="4">
        <f>VLOOKUP($AD112,STARING_REEKSEN!$A:$I,4,0)</f>
        <v>0.35</v>
      </c>
      <c r="AG112" s="4">
        <f>VLOOKUP($AD112,STARING_REEKSEN!$A:$I,7,0)/100</f>
        <v>0.997</v>
      </c>
      <c r="AH112" s="4">
        <f t="shared" si="12"/>
        <v>0.25</v>
      </c>
      <c r="AI112" s="4">
        <f t="shared" si="13"/>
        <v>0.25075225677031093</v>
      </c>
      <c r="AJ112" s="4">
        <f t="shared" si="14"/>
        <v>8.7499999999999994E-2</v>
      </c>
      <c r="AK112" s="4">
        <f t="shared" si="15"/>
        <v>0.2</v>
      </c>
      <c r="AL112" s="4">
        <f t="shared" si="16"/>
        <v>0.5</v>
      </c>
      <c r="AM112" s="4">
        <f t="shared" si="17"/>
        <v>0.37</v>
      </c>
      <c r="AN112">
        <f t="shared" si="18"/>
        <v>0.03</v>
      </c>
      <c r="AO112">
        <f t="shared" si="19"/>
        <v>0</v>
      </c>
      <c r="AP112">
        <f t="shared" si="20"/>
        <v>0</v>
      </c>
    </row>
    <row r="113" spans="1:42" x14ac:dyDescent="0.2">
      <c r="A113" s="4">
        <v>307</v>
      </c>
      <c r="B113" s="4">
        <v>49</v>
      </c>
      <c r="C113" s="5">
        <v>4040</v>
      </c>
      <c r="D113" s="5" t="s">
        <v>750</v>
      </c>
      <c r="E113" s="5" t="s">
        <v>685</v>
      </c>
      <c r="F113" s="5">
        <v>5</v>
      </c>
      <c r="G113" s="5" t="s">
        <v>698</v>
      </c>
      <c r="H113" s="5">
        <v>70</v>
      </c>
      <c r="I113" s="5">
        <v>120</v>
      </c>
      <c r="J113" s="23">
        <v>0.3</v>
      </c>
      <c r="K113" s="7">
        <v>0.1</v>
      </c>
      <c r="L113" s="7">
        <v>1</v>
      </c>
      <c r="M113" s="8">
        <v>2</v>
      </c>
      <c r="N113" s="5">
        <v>2</v>
      </c>
      <c r="O113" s="5">
        <v>4</v>
      </c>
      <c r="P113" s="9">
        <v>6</v>
      </c>
      <c r="Q113" s="10">
        <v>8</v>
      </c>
      <c r="R113" s="5">
        <v>4</v>
      </c>
      <c r="S113" s="5">
        <v>25</v>
      </c>
      <c r="T113" s="5">
        <v>160</v>
      </c>
      <c r="U113" s="5">
        <v>130</v>
      </c>
      <c r="V113" s="5">
        <v>180</v>
      </c>
      <c r="W113" s="11">
        <v>5</v>
      </c>
      <c r="X113" s="7">
        <v>4.2</v>
      </c>
      <c r="Y113" s="7">
        <v>5.5</v>
      </c>
      <c r="Z113" s="12">
        <v>0</v>
      </c>
      <c r="AA113" s="4">
        <v>1.67347957589706</v>
      </c>
      <c r="AB113" s="5">
        <v>410</v>
      </c>
      <c r="AC113" s="5">
        <v>0</v>
      </c>
      <c r="AD113" s="5" t="s">
        <v>711</v>
      </c>
      <c r="AE113" s="4">
        <f>VLOOKUP($AD113,STARING_REEKSEN!$A:$I,3,0)</f>
        <v>0</v>
      </c>
      <c r="AF113" s="4">
        <f>VLOOKUP($AD113,STARING_REEKSEN!$A:$I,4,0)</f>
        <v>0.35</v>
      </c>
      <c r="AG113" s="4">
        <f>VLOOKUP($AD113,STARING_REEKSEN!$A:$I,7,0)/100</f>
        <v>0.997</v>
      </c>
      <c r="AH113" s="4">
        <f t="shared" si="12"/>
        <v>0.5</v>
      </c>
      <c r="AI113" s="4">
        <f t="shared" si="13"/>
        <v>0.50150451354062187</v>
      </c>
      <c r="AJ113" s="4">
        <f t="shared" si="14"/>
        <v>0.17499999999999999</v>
      </c>
      <c r="AK113" s="4">
        <f t="shared" si="15"/>
        <v>0.15</v>
      </c>
      <c r="AL113" s="4">
        <f t="shared" si="16"/>
        <v>0.5</v>
      </c>
      <c r="AM113" s="4">
        <f t="shared" si="17"/>
        <v>0.37</v>
      </c>
      <c r="AN113">
        <f t="shared" si="18"/>
        <v>0.03</v>
      </c>
      <c r="AO113">
        <f t="shared" si="19"/>
        <v>0</v>
      </c>
      <c r="AP113">
        <f t="shared" si="20"/>
        <v>0</v>
      </c>
    </row>
    <row r="114" spans="1:42" x14ac:dyDescent="0.2">
      <c r="A114" s="4">
        <v>308</v>
      </c>
      <c r="B114" s="4">
        <v>66</v>
      </c>
      <c r="C114" s="5">
        <v>4041</v>
      </c>
      <c r="D114" s="5" t="s">
        <v>754</v>
      </c>
      <c r="E114" s="5" t="s">
        <v>685</v>
      </c>
      <c r="F114" s="5">
        <v>1</v>
      </c>
      <c r="G114" s="5" t="s">
        <v>742</v>
      </c>
      <c r="H114" s="5">
        <v>0</v>
      </c>
      <c r="I114" s="5">
        <v>20</v>
      </c>
      <c r="J114" s="23">
        <v>8</v>
      </c>
      <c r="K114" s="7">
        <v>3</v>
      </c>
      <c r="L114" s="7">
        <v>12</v>
      </c>
      <c r="M114" s="8">
        <v>13</v>
      </c>
      <c r="N114" s="5">
        <v>8</v>
      </c>
      <c r="O114" s="5">
        <v>35</v>
      </c>
      <c r="P114" s="9">
        <v>22</v>
      </c>
      <c r="Q114" s="10">
        <v>35</v>
      </c>
      <c r="R114" s="5">
        <v>25</v>
      </c>
      <c r="S114" s="5">
        <v>50</v>
      </c>
      <c r="T114" s="5">
        <v>155</v>
      </c>
      <c r="U114" s="5">
        <v>130</v>
      </c>
      <c r="V114" s="5">
        <v>180</v>
      </c>
      <c r="W114" s="11">
        <v>5.4</v>
      </c>
      <c r="X114" s="7">
        <v>4.5</v>
      </c>
      <c r="Y114" s="7">
        <v>6.5</v>
      </c>
      <c r="Z114" s="12">
        <v>0</v>
      </c>
      <c r="AA114" s="4">
        <v>1.2133126794995901</v>
      </c>
      <c r="AB114" s="5">
        <v>340</v>
      </c>
      <c r="AC114" s="5">
        <v>1</v>
      </c>
      <c r="AD114" s="5" t="s">
        <v>751</v>
      </c>
      <c r="AE114" s="4">
        <f>VLOOKUP($AD114,STARING_REEKSEN!$A:$I,3,0)</f>
        <v>0</v>
      </c>
      <c r="AF114" s="4">
        <f>VLOOKUP($AD114,STARING_REEKSEN!$A:$I,4,0)</f>
        <v>0.4</v>
      </c>
      <c r="AG114" s="4">
        <f>VLOOKUP($AD114,STARING_REEKSEN!$A:$I,7,0)/100</f>
        <v>0.22899999999999998</v>
      </c>
      <c r="AH114" s="4">
        <f t="shared" si="12"/>
        <v>0.2</v>
      </c>
      <c r="AI114" s="4">
        <f t="shared" si="13"/>
        <v>0.87336244541484731</v>
      </c>
      <c r="AJ114" s="4">
        <f t="shared" si="14"/>
        <v>8.0000000000000016E-2</v>
      </c>
      <c r="AK114" s="4">
        <f t="shared" si="15"/>
        <v>1.6</v>
      </c>
      <c r="AL114" s="4">
        <f t="shared" si="16"/>
        <v>0.2</v>
      </c>
      <c r="AM114" s="4">
        <f t="shared" si="17"/>
        <v>0.38</v>
      </c>
      <c r="AN114">
        <f t="shared" si="18"/>
        <v>0.03</v>
      </c>
      <c r="AO114">
        <f t="shared" si="19"/>
        <v>0</v>
      </c>
      <c r="AP114">
        <f t="shared" si="20"/>
        <v>0</v>
      </c>
    </row>
    <row r="115" spans="1:42" x14ac:dyDescent="0.2">
      <c r="A115" s="4">
        <v>308</v>
      </c>
      <c r="B115" s="4">
        <v>66</v>
      </c>
      <c r="C115" s="5">
        <v>4041</v>
      </c>
      <c r="D115" s="5" t="s">
        <v>754</v>
      </c>
      <c r="E115" s="5" t="s">
        <v>685</v>
      </c>
      <c r="F115" s="5">
        <v>2</v>
      </c>
      <c r="G115" s="5" t="s">
        <v>740</v>
      </c>
      <c r="H115" s="5">
        <v>20</v>
      </c>
      <c r="I115" s="5">
        <v>35</v>
      </c>
      <c r="J115" s="23">
        <v>3</v>
      </c>
      <c r="K115" s="7">
        <v>1</v>
      </c>
      <c r="L115" s="7">
        <v>6</v>
      </c>
      <c r="M115" s="8">
        <v>18</v>
      </c>
      <c r="N115" s="5">
        <v>8</v>
      </c>
      <c r="O115" s="5">
        <v>35</v>
      </c>
      <c r="P115" s="9">
        <v>22</v>
      </c>
      <c r="Q115" s="10">
        <v>40</v>
      </c>
      <c r="R115" s="5">
        <v>25</v>
      </c>
      <c r="S115" s="5">
        <v>50</v>
      </c>
      <c r="T115" s="5">
        <v>155</v>
      </c>
      <c r="U115" s="5">
        <v>130</v>
      </c>
      <c r="V115" s="5">
        <v>180</v>
      </c>
      <c r="W115" s="11">
        <v>5.4</v>
      </c>
      <c r="X115" s="7">
        <v>4.5</v>
      </c>
      <c r="Y115" s="7">
        <v>7</v>
      </c>
      <c r="Z115" s="12">
        <v>0</v>
      </c>
      <c r="AA115" s="4">
        <v>1.4030237985663701</v>
      </c>
      <c r="AB115" s="5">
        <v>340</v>
      </c>
      <c r="AC115" s="5">
        <v>0</v>
      </c>
      <c r="AD115" s="5" t="s">
        <v>752</v>
      </c>
      <c r="AE115" s="4">
        <f>VLOOKUP($AD115,STARING_REEKSEN!$A:$I,3,0)</f>
        <v>0</v>
      </c>
      <c r="AF115" s="4">
        <f>VLOOKUP($AD115,STARING_REEKSEN!$A:$I,4,0)</f>
        <v>0.41</v>
      </c>
      <c r="AG115" s="4">
        <f>VLOOKUP($AD115,STARING_REEKSEN!$A:$I,7,0)/100</f>
        <v>0.24</v>
      </c>
      <c r="AH115" s="4">
        <f t="shared" si="12"/>
        <v>0.15</v>
      </c>
      <c r="AI115" s="4">
        <f t="shared" si="13"/>
        <v>0.625</v>
      </c>
      <c r="AJ115" s="4">
        <f t="shared" si="14"/>
        <v>6.1499999999999992E-2</v>
      </c>
      <c r="AK115" s="4">
        <f t="shared" si="15"/>
        <v>0.44999999999999996</v>
      </c>
      <c r="AL115" s="4">
        <f t="shared" si="16"/>
        <v>0.2</v>
      </c>
      <c r="AM115" s="4">
        <f t="shared" si="17"/>
        <v>0.38</v>
      </c>
      <c r="AN115">
        <f t="shared" si="18"/>
        <v>0.03</v>
      </c>
      <c r="AO115">
        <f t="shared" si="19"/>
        <v>0</v>
      </c>
      <c r="AP115">
        <f t="shared" si="20"/>
        <v>0</v>
      </c>
    </row>
    <row r="116" spans="1:42" x14ac:dyDescent="0.2">
      <c r="A116" s="4">
        <v>308</v>
      </c>
      <c r="B116" s="4">
        <v>66</v>
      </c>
      <c r="C116" s="5">
        <v>4041</v>
      </c>
      <c r="D116" s="5" t="s">
        <v>754</v>
      </c>
      <c r="E116" s="5" t="s">
        <v>685</v>
      </c>
      <c r="F116" s="5">
        <v>3</v>
      </c>
      <c r="G116" s="5" t="s">
        <v>716</v>
      </c>
      <c r="H116" s="5">
        <v>35</v>
      </c>
      <c r="I116" s="5">
        <v>45</v>
      </c>
      <c r="J116" s="23">
        <v>7</v>
      </c>
      <c r="K116" s="7">
        <v>2</v>
      </c>
      <c r="L116" s="7">
        <v>12</v>
      </c>
      <c r="M116" s="8">
        <v>4</v>
      </c>
      <c r="N116" s="5">
        <v>2</v>
      </c>
      <c r="O116" s="5">
        <v>8</v>
      </c>
      <c r="P116" s="9">
        <v>10</v>
      </c>
      <c r="Q116" s="10">
        <v>14</v>
      </c>
      <c r="R116" s="5">
        <v>6</v>
      </c>
      <c r="S116" s="5">
        <v>25</v>
      </c>
      <c r="T116" s="5">
        <v>155</v>
      </c>
      <c r="U116" s="5">
        <v>130</v>
      </c>
      <c r="V116" s="5">
        <v>180</v>
      </c>
      <c r="W116" s="11">
        <v>5</v>
      </c>
      <c r="X116" s="7">
        <v>4.2</v>
      </c>
      <c r="Y116" s="7">
        <v>6</v>
      </c>
      <c r="Z116" s="12">
        <v>0</v>
      </c>
      <c r="AA116" s="4">
        <v>1.3779702344839899</v>
      </c>
      <c r="AB116" s="5">
        <v>410</v>
      </c>
      <c r="AC116" s="5">
        <v>0</v>
      </c>
      <c r="AD116" s="5" t="s">
        <v>695</v>
      </c>
      <c r="AE116" s="4">
        <f>VLOOKUP($AD116,STARING_REEKSEN!$A:$I,3,0)</f>
        <v>0</v>
      </c>
      <c r="AF116" s="4">
        <f>VLOOKUP($AD116,STARING_REEKSEN!$A:$I,4,0)</f>
        <v>0.38</v>
      </c>
      <c r="AG116" s="4">
        <f>VLOOKUP($AD116,STARING_REEKSEN!$A:$I,7,0)/100</f>
        <v>0.63900000000000001</v>
      </c>
      <c r="AH116" s="4">
        <f t="shared" si="12"/>
        <v>0.1</v>
      </c>
      <c r="AI116" s="4">
        <f t="shared" si="13"/>
        <v>0.1564945226917058</v>
      </c>
      <c r="AJ116" s="4">
        <f t="shared" si="14"/>
        <v>3.8000000000000006E-2</v>
      </c>
      <c r="AK116" s="4">
        <f t="shared" si="15"/>
        <v>0.70000000000000007</v>
      </c>
      <c r="AL116" s="4">
        <f t="shared" si="16"/>
        <v>0.2</v>
      </c>
      <c r="AM116" s="4">
        <f t="shared" si="17"/>
        <v>0.38</v>
      </c>
      <c r="AN116">
        <f t="shared" si="18"/>
        <v>0.03</v>
      </c>
      <c r="AO116">
        <f t="shared" si="19"/>
        <v>0</v>
      </c>
      <c r="AP116">
        <f t="shared" si="20"/>
        <v>0</v>
      </c>
    </row>
    <row r="117" spans="1:42" x14ac:dyDescent="0.2">
      <c r="A117" s="4">
        <v>308</v>
      </c>
      <c r="B117" s="4">
        <v>66</v>
      </c>
      <c r="C117" s="5">
        <v>4041</v>
      </c>
      <c r="D117" s="5" t="s">
        <v>754</v>
      </c>
      <c r="E117" s="5" t="s">
        <v>685</v>
      </c>
      <c r="F117" s="5">
        <v>4</v>
      </c>
      <c r="G117" s="5" t="s">
        <v>753</v>
      </c>
      <c r="H117" s="5">
        <v>45</v>
      </c>
      <c r="I117" s="5">
        <v>70</v>
      </c>
      <c r="J117" s="23">
        <v>0.8</v>
      </c>
      <c r="K117" s="7">
        <v>0.3</v>
      </c>
      <c r="L117" s="7">
        <v>3</v>
      </c>
      <c r="M117" s="8">
        <v>3</v>
      </c>
      <c r="N117" s="5">
        <v>2</v>
      </c>
      <c r="O117" s="5">
        <v>6</v>
      </c>
      <c r="P117" s="9">
        <v>5</v>
      </c>
      <c r="Q117" s="10">
        <v>8</v>
      </c>
      <c r="R117" s="5">
        <v>4</v>
      </c>
      <c r="S117" s="5">
        <v>25</v>
      </c>
      <c r="T117" s="5">
        <v>160</v>
      </c>
      <c r="U117" s="5">
        <v>130</v>
      </c>
      <c r="V117" s="5">
        <v>180</v>
      </c>
      <c r="W117" s="11">
        <v>5</v>
      </c>
      <c r="X117" s="7">
        <v>4.2</v>
      </c>
      <c r="Y117" s="7">
        <v>5.5</v>
      </c>
      <c r="Z117" s="12">
        <v>0</v>
      </c>
      <c r="AA117" s="4">
        <v>1.6481053263533301</v>
      </c>
      <c r="AB117" s="5">
        <v>410</v>
      </c>
      <c r="AC117" s="5">
        <v>0</v>
      </c>
      <c r="AD117" s="5" t="s">
        <v>711</v>
      </c>
      <c r="AE117" s="4">
        <f>VLOOKUP($AD117,STARING_REEKSEN!$A:$I,3,0)</f>
        <v>0</v>
      </c>
      <c r="AF117" s="4">
        <f>VLOOKUP($AD117,STARING_REEKSEN!$A:$I,4,0)</f>
        <v>0.35</v>
      </c>
      <c r="AG117" s="4">
        <f>VLOOKUP($AD117,STARING_REEKSEN!$A:$I,7,0)/100</f>
        <v>0.997</v>
      </c>
      <c r="AH117" s="4">
        <f t="shared" si="12"/>
        <v>0.25</v>
      </c>
      <c r="AI117" s="4">
        <f t="shared" si="13"/>
        <v>0.25075225677031093</v>
      </c>
      <c r="AJ117" s="4">
        <f t="shared" si="14"/>
        <v>8.7499999999999994E-2</v>
      </c>
      <c r="AK117" s="4">
        <f t="shared" si="15"/>
        <v>0.2</v>
      </c>
      <c r="AL117" s="4">
        <f t="shared" si="16"/>
        <v>0.2</v>
      </c>
      <c r="AM117" s="4">
        <f t="shared" si="17"/>
        <v>0.38</v>
      </c>
      <c r="AN117">
        <f t="shared" si="18"/>
        <v>0.03</v>
      </c>
      <c r="AO117">
        <f t="shared" si="19"/>
        <v>0</v>
      </c>
      <c r="AP117">
        <f t="shared" si="20"/>
        <v>0</v>
      </c>
    </row>
    <row r="118" spans="1:42" x14ac:dyDescent="0.2">
      <c r="A118" s="4">
        <v>308</v>
      </c>
      <c r="B118" s="4">
        <v>66</v>
      </c>
      <c r="C118" s="5">
        <v>4041</v>
      </c>
      <c r="D118" s="5" t="s">
        <v>754</v>
      </c>
      <c r="E118" s="5" t="s">
        <v>685</v>
      </c>
      <c r="F118" s="5">
        <v>5</v>
      </c>
      <c r="G118" s="5" t="s">
        <v>719</v>
      </c>
      <c r="H118" s="5">
        <v>70</v>
      </c>
      <c r="I118" s="5">
        <v>100</v>
      </c>
      <c r="J118" s="23">
        <v>0.3</v>
      </c>
      <c r="K118" s="7">
        <v>0.1</v>
      </c>
      <c r="L118" s="7">
        <v>1</v>
      </c>
      <c r="M118" s="8">
        <v>2</v>
      </c>
      <c r="N118" s="5">
        <v>2</v>
      </c>
      <c r="O118" s="5">
        <v>4</v>
      </c>
      <c r="P118" s="9">
        <v>6</v>
      </c>
      <c r="Q118" s="10">
        <v>8</v>
      </c>
      <c r="R118" s="5">
        <v>4</v>
      </c>
      <c r="S118" s="5">
        <v>25</v>
      </c>
      <c r="T118" s="5">
        <v>160</v>
      </c>
      <c r="U118" s="5">
        <v>130</v>
      </c>
      <c r="V118" s="5">
        <v>180</v>
      </c>
      <c r="W118" s="11">
        <v>5</v>
      </c>
      <c r="X118" s="7">
        <v>4.2</v>
      </c>
      <c r="Y118" s="7">
        <v>5.5</v>
      </c>
      <c r="Z118" s="12">
        <v>0</v>
      </c>
      <c r="AA118" s="4">
        <v>1.67347957589706</v>
      </c>
      <c r="AB118" s="5">
        <v>410</v>
      </c>
      <c r="AC118" s="5">
        <v>0</v>
      </c>
      <c r="AD118" s="5" t="s">
        <v>711</v>
      </c>
      <c r="AE118" s="4">
        <f>VLOOKUP($AD118,STARING_REEKSEN!$A:$I,3,0)</f>
        <v>0</v>
      </c>
      <c r="AF118" s="4">
        <f>VLOOKUP($AD118,STARING_REEKSEN!$A:$I,4,0)</f>
        <v>0.35</v>
      </c>
      <c r="AG118" s="4">
        <f>VLOOKUP($AD118,STARING_REEKSEN!$A:$I,7,0)/100</f>
        <v>0.997</v>
      </c>
      <c r="AH118" s="4">
        <f t="shared" si="12"/>
        <v>0.3</v>
      </c>
      <c r="AI118" s="4">
        <f t="shared" si="13"/>
        <v>0.30090270812437309</v>
      </c>
      <c r="AJ118" s="4">
        <f t="shared" si="14"/>
        <v>0.105</v>
      </c>
      <c r="AK118" s="4">
        <f t="shared" si="15"/>
        <v>0.09</v>
      </c>
      <c r="AL118" s="4">
        <f t="shared" si="16"/>
        <v>0.2</v>
      </c>
      <c r="AM118" s="4">
        <f t="shared" si="17"/>
        <v>0.38</v>
      </c>
      <c r="AN118">
        <f t="shared" si="18"/>
        <v>0.03</v>
      </c>
      <c r="AO118">
        <f t="shared" si="19"/>
        <v>0</v>
      </c>
      <c r="AP118">
        <f t="shared" si="20"/>
        <v>0</v>
      </c>
    </row>
    <row r="119" spans="1:42" x14ac:dyDescent="0.2">
      <c r="A119" s="4">
        <v>308</v>
      </c>
      <c r="B119" s="4">
        <v>66</v>
      </c>
      <c r="C119" s="5">
        <v>4041</v>
      </c>
      <c r="D119" s="5" t="s">
        <v>754</v>
      </c>
      <c r="E119" s="5" t="s">
        <v>685</v>
      </c>
      <c r="F119" s="5">
        <v>6</v>
      </c>
      <c r="G119" s="5" t="s">
        <v>755</v>
      </c>
      <c r="H119" s="5">
        <v>100</v>
      </c>
      <c r="I119" s="5">
        <v>120</v>
      </c>
      <c r="J119" s="23">
        <v>0.3</v>
      </c>
      <c r="K119" s="7">
        <v>0.1</v>
      </c>
      <c r="L119" s="7">
        <v>1</v>
      </c>
      <c r="M119" s="8">
        <v>15</v>
      </c>
      <c r="N119" s="5">
        <v>10</v>
      </c>
      <c r="O119" s="5">
        <v>25</v>
      </c>
      <c r="P119" s="9">
        <v>20</v>
      </c>
      <c r="Q119" s="10">
        <v>35</v>
      </c>
      <c r="R119" s="5">
        <v>30</v>
      </c>
      <c r="S119" s="5">
        <v>50</v>
      </c>
      <c r="T119" s="5">
        <v>170</v>
      </c>
      <c r="U119" s="5">
        <v>150</v>
      </c>
      <c r="V119" s="5">
        <v>200</v>
      </c>
      <c r="W119" s="11">
        <v>5</v>
      </c>
      <c r="X119" s="7">
        <v>4.2</v>
      </c>
      <c r="Y119" s="7">
        <v>5.5</v>
      </c>
      <c r="Z119" s="12">
        <v>0</v>
      </c>
      <c r="AA119" s="4">
        <v>1.55916595661194</v>
      </c>
      <c r="AB119" s="5">
        <v>510</v>
      </c>
      <c r="AC119" s="5">
        <v>0</v>
      </c>
      <c r="AD119" s="5" t="s">
        <v>730</v>
      </c>
      <c r="AE119" s="4">
        <f>VLOOKUP($AD119,STARING_REEKSEN!$A:$I,3,0)</f>
        <v>0</v>
      </c>
      <c r="AF119" s="4">
        <f>VLOOKUP($AD119,STARING_REEKSEN!$A:$I,4,0)</f>
        <v>0.41</v>
      </c>
      <c r="AG119" s="4">
        <f>VLOOKUP($AD119,STARING_REEKSEN!$A:$I,7,0)/100</f>
        <v>5.4800000000000001E-2</v>
      </c>
      <c r="AH119" s="4">
        <f t="shared" si="12"/>
        <v>0.2</v>
      </c>
      <c r="AI119" s="4">
        <f t="shared" si="13"/>
        <v>3.6496350364963503</v>
      </c>
      <c r="AJ119" s="4">
        <f t="shared" si="14"/>
        <v>8.2000000000000003E-2</v>
      </c>
      <c r="AK119" s="4">
        <f t="shared" si="15"/>
        <v>0.06</v>
      </c>
      <c r="AL119" s="4">
        <f t="shared" si="16"/>
        <v>0.2</v>
      </c>
      <c r="AM119" s="4">
        <f t="shared" si="17"/>
        <v>0.38</v>
      </c>
      <c r="AN119">
        <f t="shared" si="18"/>
        <v>0.03</v>
      </c>
      <c r="AO119">
        <f t="shared" si="19"/>
        <v>0</v>
      </c>
      <c r="AP119">
        <f t="shared" si="20"/>
        <v>0</v>
      </c>
    </row>
    <row r="120" spans="1:42" x14ac:dyDescent="0.2">
      <c r="A120" s="4">
        <v>309</v>
      </c>
      <c r="B120" s="4">
        <v>62</v>
      </c>
      <c r="C120" s="5">
        <v>10010</v>
      </c>
      <c r="D120" s="5" t="s">
        <v>456</v>
      </c>
      <c r="E120" s="5" t="s">
        <v>685</v>
      </c>
      <c r="F120" s="5">
        <v>1</v>
      </c>
      <c r="G120" s="5" t="s">
        <v>707</v>
      </c>
      <c r="H120" s="5">
        <v>0</v>
      </c>
      <c r="I120" s="5">
        <v>20</v>
      </c>
      <c r="J120" s="23">
        <v>5.5</v>
      </c>
      <c r="K120" s="7">
        <v>3</v>
      </c>
      <c r="L120" s="7">
        <v>8</v>
      </c>
      <c r="M120" s="8">
        <v>4</v>
      </c>
      <c r="N120" s="5">
        <v>3</v>
      </c>
      <c r="O120" s="5">
        <v>6</v>
      </c>
      <c r="P120" s="9">
        <v>10</v>
      </c>
      <c r="Q120" s="10">
        <v>14</v>
      </c>
      <c r="R120" s="5">
        <v>8</v>
      </c>
      <c r="S120" s="5">
        <v>18</v>
      </c>
      <c r="T120" s="5">
        <v>170</v>
      </c>
      <c r="U120" s="5">
        <v>150</v>
      </c>
      <c r="V120" s="5">
        <v>200</v>
      </c>
      <c r="W120" s="11">
        <v>4.8</v>
      </c>
      <c r="X120" s="7">
        <v>4.5</v>
      </c>
      <c r="Y120" s="7">
        <v>5.2</v>
      </c>
      <c r="Z120" s="12">
        <v>0</v>
      </c>
      <c r="AA120" s="4">
        <v>1.3682767108308</v>
      </c>
      <c r="AB120" s="5">
        <v>692</v>
      </c>
      <c r="AC120" s="5">
        <v>1</v>
      </c>
      <c r="AD120" s="5" t="s">
        <v>708</v>
      </c>
      <c r="AE120" s="4">
        <f>VLOOKUP($AD120,STARING_REEKSEN!$A:$I,3,0)</f>
        <v>0</v>
      </c>
      <c r="AF120" s="4">
        <f>VLOOKUP($AD120,STARING_REEKSEN!$A:$I,4,0)</f>
        <v>0.43</v>
      </c>
      <c r="AG120" s="4">
        <f>VLOOKUP($AD120,STARING_REEKSEN!$A:$I,7,0)/100</f>
        <v>0.3221</v>
      </c>
      <c r="AH120" s="4">
        <f t="shared" si="12"/>
        <v>0.2</v>
      </c>
      <c r="AI120" s="4">
        <f t="shared" si="13"/>
        <v>0.62092517851598883</v>
      </c>
      <c r="AJ120" s="4">
        <f t="shared" si="14"/>
        <v>8.6000000000000007E-2</v>
      </c>
      <c r="AK120" s="4">
        <f t="shared" si="15"/>
        <v>1.1000000000000001</v>
      </c>
      <c r="AL120" s="4">
        <f t="shared" si="16"/>
        <v>0.6</v>
      </c>
      <c r="AM120" s="4">
        <f t="shared" si="17"/>
        <v>0.38</v>
      </c>
      <c r="AN120">
        <f t="shared" si="18"/>
        <v>0.01</v>
      </c>
      <c r="AO120">
        <f t="shared" si="19"/>
        <v>0</v>
      </c>
      <c r="AP120">
        <f t="shared" si="20"/>
        <v>0</v>
      </c>
    </row>
    <row r="121" spans="1:42" x14ac:dyDescent="0.2">
      <c r="A121" s="4">
        <v>309</v>
      </c>
      <c r="B121" s="4">
        <v>62</v>
      </c>
      <c r="C121" s="5">
        <v>10010</v>
      </c>
      <c r="D121" s="5" t="s">
        <v>456</v>
      </c>
      <c r="E121" s="5" t="s">
        <v>685</v>
      </c>
      <c r="F121" s="5">
        <v>2</v>
      </c>
      <c r="G121" s="5" t="s">
        <v>756</v>
      </c>
      <c r="H121" s="5">
        <v>20</v>
      </c>
      <c r="I121" s="5">
        <v>30</v>
      </c>
      <c r="J121" s="23">
        <v>2.5</v>
      </c>
      <c r="K121" s="7">
        <v>1</v>
      </c>
      <c r="L121" s="7">
        <v>5</v>
      </c>
      <c r="M121" s="8">
        <v>4</v>
      </c>
      <c r="N121" s="5">
        <v>3</v>
      </c>
      <c r="O121" s="5">
        <v>6</v>
      </c>
      <c r="P121" s="9">
        <v>10</v>
      </c>
      <c r="Q121" s="10">
        <v>14</v>
      </c>
      <c r="R121" s="5">
        <v>8</v>
      </c>
      <c r="S121" s="5">
        <v>16</v>
      </c>
      <c r="T121" s="5">
        <v>170</v>
      </c>
      <c r="U121" s="5">
        <v>150</v>
      </c>
      <c r="V121" s="5">
        <v>200</v>
      </c>
      <c r="W121" s="11">
        <v>5</v>
      </c>
      <c r="X121" s="7">
        <v>4.8</v>
      </c>
      <c r="Y121" s="7">
        <v>6</v>
      </c>
      <c r="Z121" s="12">
        <v>0</v>
      </c>
      <c r="AA121" s="4">
        <v>1.48006430162846</v>
      </c>
      <c r="AB121" s="5">
        <v>410</v>
      </c>
      <c r="AC121" s="5">
        <v>1</v>
      </c>
      <c r="AD121" s="5" t="s">
        <v>708</v>
      </c>
      <c r="AE121" s="4">
        <f>VLOOKUP($AD121,STARING_REEKSEN!$A:$I,3,0)</f>
        <v>0</v>
      </c>
      <c r="AF121" s="4">
        <f>VLOOKUP($AD121,STARING_REEKSEN!$A:$I,4,0)</f>
        <v>0.43</v>
      </c>
      <c r="AG121" s="4">
        <f>VLOOKUP($AD121,STARING_REEKSEN!$A:$I,7,0)/100</f>
        <v>0.3221</v>
      </c>
      <c r="AH121" s="4">
        <f t="shared" si="12"/>
        <v>0.1</v>
      </c>
      <c r="AI121" s="4">
        <f t="shared" si="13"/>
        <v>0.31046258925799441</v>
      </c>
      <c r="AJ121" s="4">
        <f t="shared" si="14"/>
        <v>4.3000000000000003E-2</v>
      </c>
      <c r="AK121" s="4">
        <f t="shared" si="15"/>
        <v>0.25</v>
      </c>
      <c r="AL121" s="4">
        <f t="shared" si="16"/>
        <v>0.6</v>
      </c>
      <c r="AM121" s="4">
        <f t="shared" si="17"/>
        <v>0.38</v>
      </c>
      <c r="AN121">
        <f t="shared" si="18"/>
        <v>0.01</v>
      </c>
      <c r="AO121">
        <f t="shared" si="19"/>
        <v>0</v>
      </c>
      <c r="AP121">
        <f t="shared" si="20"/>
        <v>0</v>
      </c>
    </row>
    <row r="122" spans="1:42" x14ac:dyDescent="0.2">
      <c r="A122" s="4">
        <v>309</v>
      </c>
      <c r="B122" s="4">
        <v>62</v>
      </c>
      <c r="C122" s="5">
        <v>10010</v>
      </c>
      <c r="D122" s="5" t="s">
        <v>456</v>
      </c>
      <c r="E122" s="5" t="s">
        <v>685</v>
      </c>
      <c r="F122" s="5">
        <v>3</v>
      </c>
      <c r="G122" s="5" t="s">
        <v>745</v>
      </c>
      <c r="H122" s="5">
        <v>30</v>
      </c>
      <c r="I122" s="5">
        <v>60</v>
      </c>
      <c r="J122" s="23">
        <v>0.8</v>
      </c>
      <c r="K122" s="7">
        <v>0.1</v>
      </c>
      <c r="L122" s="7">
        <v>2</v>
      </c>
      <c r="M122" s="8">
        <v>4</v>
      </c>
      <c r="N122" s="5">
        <v>2</v>
      </c>
      <c r="O122" s="5">
        <v>6</v>
      </c>
      <c r="P122" s="9">
        <v>10</v>
      </c>
      <c r="Q122" s="10">
        <v>14</v>
      </c>
      <c r="R122" s="5">
        <v>8</v>
      </c>
      <c r="S122" s="5">
        <v>35</v>
      </c>
      <c r="T122" s="5">
        <v>170</v>
      </c>
      <c r="U122" s="5">
        <v>150</v>
      </c>
      <c r="V122" s="5">
        <v>200</v>
      </c>
      <c r="W122" s="11">
        <v>5.2</v>
      </c>
      <c r="X122" s="7">
        <v>5</v>
      </c>
      <c r="Y122" s="7">
        <v>6</v>
      </c>
      <c r="Z122" s="12">
        <v>0</v>
      </c>
      <c r="AA122" s="4">
        <v>1.6330094683038101</v>
      </c>
      <c r="AB122" s="5">
        <v>410</v>
      </c>
      <c r="AC122" s="5">
        <v>0</v>
      </c>
      <c r="AD122" s="5" t="s">
        <v>695</v>
      </c>
      <c r="AE122" s="4">
        <f>VLOOKUP($AD122,STARING_REEKSEN!$A:$I,3,0)</f>
        <v>0</v>
      </c>
      <c r="AF122" s="4">
        <f>VLOOKUP($AD122,STARING_REEKSEN!$A:$I,4,0)</f>
        <v>0.38</v>
      </c>
      <c r="AG122" s="4">
        <f>VLOOKUP($AD122,STARING_REEKSEN!$A:$I,7,0)/100</f>
        <v>0.63900000000000001</v>
      </c>
      <c r="AH122" s="4">
        <f t="shared" si="12"/>
        <v>0.3</v>
      </c>
      <c r="AI122" s="4">
        <f t="shared" si="13"/>
        <v>0.46948356807511732</v>
      </c>
      <c r="AJ122" s="4">
        <f t="shared" si="14"/>
        <v>0.11399999999999999</v>
      </c>
      <c r="AK122" s="4">
        <f t="shared" si="15"/>
        <v>0.24</v>
      </c>
      <c r="AL122" s="4">
        <f t="shared" si="16"/>
        <v>0.6</v>
      </c>
      <c r="AM122" s="4">
        <f t="shared" si="17"/>
        <v>0.38</v>
      </c>
      <c r="AN122">
        <f t="shared" si="18"/>
        <v>0.01</v>
      </c>
      <c r="AO122">
        <f t="shared" si="19"/>
        <v>0</v>
      </c>
      <c r="AP122">
        <f t="shared" si="20"/>
        <v>0</v>
      </c>
    </row>
    <row r="123" spans="1:42" x14ac:dyDescent="0.2">
      <c r="A123" s="4">
        <v>309</v>
      </c>
      <c r="B123" s="4">
        <v>62</v>
      </c>
      <c r="C123" s="5">
        <v>10010</v>
      </c>
      <c r="D123" s="5" t="s">
        <v>456</v>
      </c>
      <c r="E123" s="5" t="s">
        <v>685</v>
      </c>
      <c r="F123" s="5">
        <v>4</v>
      </c>
      <c r="G123" s="5" t="s">
        <v>746</v>
      </c>
      <c r="H123" s="5">
        <v>60</v>
      </c>
      <c r="I123" s="5">
        <v>120</v>
      </c>
      <c r="J123" s="23">
        <v>0.3</v>
      </c>
      <c r="K123" s="7">
        <v>0.1</v>
      </c>
      <c r="L123" s="7">
        <v>2</v>
      </c>
      <c r="M123" s="8">
        <v>3</v>
      </c>
      <c r="N123" s="5">
        <v>2</v>
      </c>
      <c r="O123" s="5">
        <v>6</v>
      </c>
      <c r="P123" s="9">
        <v>6</v>
      </c>
      <c r="Q123" s="10">
        <v>9</v>
      </c>
      <c r="R123" s="5">
        <v>6</v>
      </c>
      <c r="S123" s="5">
        <v>35</v>
      </c>
      <c r="T123" s="5">
        <v>170</v>
      </c>
      <c r="U123" s="5">
        <v>150</v>
      </c>
      <c r="V123" s="5">
        <v>200</v>
      </c>
      <c r="W123" s="11">
        <v>5.6</v>
      </c>
      <c r="X123" s="7">
        <v>5</v>
      </c>
      <c r="Y123" s="7">
        <v>6</v>
      </c>
      <c r="Z123" s="12">
        <v>0</v>
      </c>
      <c r="AA123" s="4">
        <v>1.66929881470423</v>
      </c>
      <c r="AB123" s="5">
        <v>410</v>
      </c>
      <c r="AC123" s="5">
        <v>0</v>
      </c>
      <c r="AD123" s="5" t="s">
        <v>711</v>
      </c>
      <c r="AE123" s="4">
        <f>VLOOKUP($AD123,STARING_REEKSEN!$A:$I,3,0)</f>
        <v>0</v>
      </c>
      <c r="AF123" s="4">
        <f>VLOOKUP($AD123,STARING_REEKSEN!$A:$I,4,0)</f>
        <v>0.35</v>
      </c>
      <c r="AG123" s="4">
        <f>VLOOKUP($AD123,STARING_REEKSEN!$A:$I,7,0)/100</f>
        <v>0.997</v>
      </c>
      <c r="AH123" s="4">
        <f t="shared" si="12"/>
        <v>0.6</v>
      </c>
      <c r="AI123" s="4">
        <f t="shared" si="13"/>
        <v>0.60180541624874617</v>
      </c>
      <c r="AJ123" s="4">
        <f t="shared" si="14"/>
        <v>0.21</v>
      </c>
      <c r="AK123" s="4">
        <f t="shared" si="15"/>
        <v>0.18</v>
      </c>
      <c r="AL123" s="4">
        <f t="shared" si="16"/>
        <v>0.6</v>
      </c>
      <c r="AM123" s="4">
        <f t="shared" si="17"/>
        <v>0.38</v>
      </c>
      <c r="AN123">
        <f t="shared" si="18"/>
        <v>0.01</v>
      </c>
      <c r="AO123">
        <f t="shared" si="19"/>
        <v>0</v>
      </c>
      <c r="AP123">
        <f t="shared" si="20"/>
        <v>0</v>
      </c>
    </row>
    <row r="124" spans="1:42" x14ac:dyDescent="0.2">
      <c r="A124" s="4">
        <v>310</v>
      </c>
      <c r="B124" s="4">
        <v>57</v>
      </c>
      <c r="C124" s="5">
        <v>4090</v>
      </c>
      <c r="D124" s="5" t="s">
        <v>402</v>
      </c>
      <c r="E124" s="5" t="s">
        <v>714</v>
      </c>
      <c r="F124" s="5">
        <v>1</v>
      </c>
      <c r="G124" s="5" t="s">
        <v>707</v>
      </c>
      <c r="H124" s="5">
        <v>0</v>
      </c>
      <c r="I124" s="5">
        <v>25</v>
      </c>
      <c r="J124" s="23">
        <v>4.4000000000000004</v>
      </c>
      <c r="K124" s="7">
        <v>3</v>
      </c>
      <c r="L124" s="7">
        <v>7</v>
      </c>
      <c r="M124" s="8">
        <v>4</v>
      </c>
      <c r="N124" s="5">
        <v>2</v>
      </c>
      <c r="O124" s="5">
        <v>6</v>
      </c>
      <c r="P124" s="9">
        <v>7</v>
      </c>
      <c r="Q124" s="10">
        <v>11</v>
      </c>
      <c r="R124" s="5">
        <v>8</v>
      </c>
      <c r="S124" s="5">
        <v>16</v>
      </c>
      <c r="T124" s="5">
        <v>160</v>
      </c>
      <c r="U124" s="5">
        <v>140</v>
      </c>
      <c r="V124" s="5">
        <v>180</v>
      </c>
      <c r="W124" s="11">
        <v>4.7</v>
      </c>
      <c r="X124" s="7">
        <v>4.5</v>
      </c>
      <c r="Y124" s="7">
        <v>5</v>
      </c>
      <c r="Z124" s="12">
        <v>0</v>
      </c>
      <c r="AA124" s="4">
        <v>1.4143558237370999</v>
      </c>
      <c r="AB124" s="5">
        <v>692</v>
      </c>
      <c r="AC124" s="5">
        <v>1</v>
      </c>
      <c r="AD124" s="5" t="s">
        <v>708</v>
      </c>
      <c r="AE124" s="4">
        <f>VLOOKUP($AD124,STARING_REEKSEN!$A:$I,3,0)</f>
        <v>0</v>
      </c>
      <c r="AF124" s="4">
        <f>VLOOKUP($AD124,STARING_REEKSEN!$A:$I,4,0)</f>
        <v>0.43</v>
      </c>
      <c r="AG124" s="4">
        <f>VLOOKUP($AD124,STARING_REEKSEN!$A:$I,7,0)/100</f>
        <v>0.3221</v>
      </c>
      <c r="AH124" s="4">
        <f t="shared" si="12"/>
        <v>0.25</v>
      </c>
      <c r="AI124" s="4">
        <f t="shared" si="13"/>
        <v>0.77615647314498604</v>
      </c>
      <c r="AJ124" s="4">
        <f t="shared" si="14"/>
        <v>0.1075</v>
      </c>
      <c r="AK124" s="4">
        <f t="shared" si="15"/>
        <v>1.1000000000000001</v>
      </c>
      <c r="AL124" s="4">
        <f t="shared" si="16"/>
        <v>0.59</v>
      </c>
      <c r="AM124" s="4">
        <f t="shared" si="17"/>
        <v>0.38</v>
      </c>
      <c r="AN124">
        <f t="shared" si="18"/>
        <v>0.02</v>
      </c>
      <c r="AO124">
        <f t="shared" si="19"/>
        <v>0</v>
      </c>
      <c r="AP124">
        <f t="shared" si="20"/>
        <v>0</v>
      </c>
    </row>
    <row r="125" spans="1:42" x14ac:dyDescent="0.2">
      <c r="A125" s="4">
        <v>310</v>
      </c>
      <c r="B125" s="4">
        <v>57</v>
      </c>
      <c r="C125" s="5">
        <v>4090</v>
      </c>
      <c r="D125" s="5" t="s">
        <v>402</v>
      </c>
      <c r="E125" s="5" t="s">
        <v>714</v>
      </c>
      <c r="F125" s="5">
        <v>2</v>
      </c>
      <c r="G125" s="5" t="s">
        <v>757</v>
      </c>
      <c r="H125" s="5">
        <v>25</v>
      </c>
      <c r="I125" s="5">
        <v>40</v>
      </c>
      <c r="J125" s="23">
        <v>3.9</v>
      </c>
      <c r="K125" s="7">
        <v>3</v>
      </c>
      <c r="L125" s="7">
        <v>6</v>
      </c>
      <c r="M125" s="8">
        <v>4</v>
      </c>
      <c r="N125" s="5">
        <v>2</v>
      </c>
      <c r="O125" s="5">
        <v>6</v>
      </c>
      <c r="P125" s="9">
        <v>7</v>
      </c>
      <c r="Q125" s="10">
        <v>11</v>
      </c>
      <c r="R125" s="5">
        <v>8</v>
      </c>
      <c r="S125" s="5">
        <v>16</v>
      </c>
      <c r="T125" s="5">
        <v>160</v>
      </c>
      <c r="U125" s="5">
        <v>140</v>
      </c>
      <c r="V125" s="5">
        <v>180</v>
      </c>
      <c r="W125" s="11">
        <v>4.5999999999999996</v>
      </c>
      <c r="X125" s="7">
        <v>4.5</v>
      </c>
      <c r="Y125" s="7">
        <v>5</v>
      </c>
      <c r="Z125" s="12">
        <v>0</v>
      </c>
      <c r="AA125" s="4">
        <v>1.43300215319242</v>
      </c>
      <c r="AB125" s="5">
        <v>410</v>
      </c>
      <c r="AC125" s="5">
        <v>1</v>
      </c>
      <c r="AD125" s="5" t="s">
        <v>708</v>
      </c>
      <c r="AE125" s="4">
        <f>VLOOKUP($AD125,STARING_REEKSEN!$A:$I,3,0)</f>
        <v>0</v>
      </c>
      <c r="AF125" s="4">
        <f>VLOOKUP($AD125,STARING_REEKSEN!$A:$I,4,0)</f>
        <v>0.43</v>
      </c>
      <c r="AG125" s="4">
        <f>VLOOKUP($AD125,STARING_REEKSEN!$A:$I,7,0)/100</f>
        <v>0.3221</v>
      </c>
      <c r="AH125" s="4">
        <f t="shared" si="12"/>
        <v>0.15</v>
      </c>
      <c r="AI125" s="4">
        <f t="shared" si="13"/>
        <v>0.46569388388699162</v>
      </c>
      <c r="AJ125" s="4">
        <f t="shared" si="14"/>
        <v>6.4500000000000002E-2</v>
      </c>
      <c r="AK125" s="4">
        <f t="shared" si="15"/>
        <v>0.58499999999999996</v>
      </c>
      <c r="AL125" s="4">
        <f t="shared" si="16"/>
        <v>0.59</v>
      </c>
      <c r="AM125" s="4">
        <f t="shared" si="17"/>
        <v>0.38</v>
      </c>
      <c r="AN125">
        <f t="shared" si="18"/>
        <v>0.02</v>
      </c>
      <c r="AO125">
        <f t="shared" si="19"/>
        <v>0</v>
      </c>
      <c r="AP125">
        <f t="shared" si="20"/>
        <v>0</v>
      </c>
    </row>
    <row r="126" spans="1:42" x14ac:dyDescent="0.2">
      <c r="A126" s="4">
        <v>310</v>
      </c>
      <c r="B126" s="4">
        <v>57</v>
      </c>
      <c r="C126" s="5">
        <v>4090</v>
      </c>
      <c r="D126" s="5" t="s">
        <v>402</v>
      </c>
      <c r="E126" s="5" t="s">
        <v>714</v>
      </c>
      <c r="F126" s="5">
        <v>3</v>
      </c>
      <c r="G126" s="5" t="s">
        <v>758</v>
      </c>
      <c r="H126" s="5">
        <v>40</v>
      </c>
      <c r="I126" s="5">
        <v>60</v>
      </c>
      <c r="J126" s="23">
        <v>1.4</v>
      </c>
      <c r="K126" s="7">
        <v>0.5</v>
      </c>
      <c r="L126" s="7">
        <v>3</v>
      </c>
      <c r="M126" s="8">
        <v>3</v>
      </c>
      <c r="N126" s="5">
        <v>1</v>
      </c>
      <c r="O126" s="5">
        <v>4</v>
      </c>
      <c r="P126" s="9">
        <v>5</v>
      </c>
      <c r="Q126" s="10">
        <v>8</v>
      </c>
      <c r="R126" s="5">
        <v>6</v>
      </c>
      <c r="S126" s="5">
        <v>16</v>
      </c>
      <c r="T126" s="5">
        <v>160</v>
      </c>
      <c r="U126" s="5">
        <v>140</v>
      </c>
      <c r="V126" s="5">
        <v>180</v>
      </c>
      <c r="W126" s="11">
        <v>4.5</v>
      </c>
      <c r="X126" s="7">
        <v>4</v>
      </c>
      <c r="Y126" s="7">
        <v>5</v>
      </c>
      <c r="Z126" s="12">
        <v>0</v>
      </c>
      <c r="AA126" s="4">
        <v>1.61865378667548</v>
      </c>
      <c r="AB126" s="5">
        <v>410</v>
      </c>
      <c r="AC126" s="5">
        <v>0</v>
      </c>
      <c r="AD126" s="5" t="s">
        <v>711</v>
      </c>
      <c r="AE126" s="4">
        <f>VLOOKUP($AD126,STARING_REEKSEN!$A:$I,3,0)</f>
        <v>0</v>
      </c>
      <c r="AF126" s="4">
        <f>VLOOKUP($AD126,STARING_REEKSEN!$A:$I,4,0)</f>
        <v>0.35</v>
      </c>
      <c r="AG126" s="4">
        <f>VLOOKUP($AD126,STARING_REEKSEN!$A:$I,7,0)/100</f>
        <v>0.997</v>
      </c>
      <c r="AH126" s="4">
        <f t="shared" si="12"/>
        <v>0.2</v>
      </c>
      <c r="AI126" s="4">
        <f t="shared" si="13"/>
        <v>0.20060180541624875</v>
      </c>
      <c r="AJ126" s="4">
        <f t="shared" si="14"/>
        <v>6.9999999999999993E-2</v>
      </c>
      <c r="AK126" s="4">
        <f t="shared" si="15"/>
        <v>0.27999999999999997</v>
      </c>
      <c r="AL126" s="4">
        <f t="shared" si="16"/>
        <v>0.59</v>
      </c>
      <c r="AM126" s="4">
        <f t="shared" si="17"/>
        <v>0.38</v>
      </c>
      <c r="AN126">
        <f t="shared" si="18"/>
        <v>0.02</v>
      </c>
      <c r="AO126">
        <f t="shared" si="19"/>
        <v>0</v>
      </c>
      <c r="AP126">
        <f t="shared" si="20"/>
        <v>0</v>
      </c>
    </row>
    <row r="127" spans="1:42" x14ac:dyDescent="0.2">
      <c r="A127" s="4">
        <v>310</v>
      </c>
      <c r="B127" s="4">
        <v>57</v>
      </c>
      <c r="C127" s="5">
        <v>4090</v>
      </c>
      <c r="D127" s="5" t="s">
        <v>402</v>
      </c>
      <c r="E127" s="5" t="s">
        <v>714</v>
      </c>
      <c r="F127" s="5">
        <v>4</v>
      </c>
      <c r="G127" s="5" t="s">
        <v>759</v>
      </c>
      <c r="H127" s="5">
        <v>60</v>
      </c>
      <c r="I127" s="5">
        <v>75</v>
      </c>
      <c r="J127" s="23">
        <v>0.6</v>
      </c>
      <c r="K127" s="7">
        <v>0.3</v>
      </c>
      <c r="L127" s="7">
        <v>1</v>
      </c>
      <c r="M127" s="8">
        <v>3</v>
      </c>
      <c r="N127" s="5">
        <v>1</v>
      </c>
      <c r="O127" s="5">
        <v>4</v>
      </c>
      <c r="P127" s="9">
        <v>5</v>
      </c>
      <c r="Q127" s="10">
        <v>8</v>
      </c>
      <c r="R127" s="5">
        <v>6</v>
      </c>
      <c r="S127" s="5">
        <v>16</v>
      </c>
      <c r="T127" s="5">
        <v>160</v>
      </c>
      <c r="U127" s="5">
        <v>140</v>
      </c>
      <c r="V127" s="5">
        <v>180</v>
      </c>
      <c r="W127" s="11">
        <v>4.5999999999999996</v>
      </c>
      <c r="X127" s="7">
        <v>4</v>
      </c>
      <c r="Y127" s="7">
        <v>5</v>
      </c>
      <c r="Z127" s="12">
        <v>0</v>
      </c>
      <c r="AA127" s="4">
        <v>1.6581621254108501</v>
      </c>
      <c r="AB127" s="5">
        <v>410</v>
      </c>
      <c r="AC127" s="5">
        <v>0</v>
      </c>
      <c r="AD127" s="5" t="s">
        <v>711</v>
      </c>
      <c r="AE127" s="4">
        <f>VLOOKUP($AD127,STARING_REEKSEN!$A:$I,3,0)</f>
        <v>0</v>
      </c>
      <c r="AF127" s="4">
        <f>VLOOKUP($AD127,STARING_REEKSEN!$A:$I,4,0)</f>
        <v>0.35</v>
      </c>
      <c r="AG127" s="4">
        <f>VLOOKUP($AD127,STARING_REEKSEN!$A:$I,7,0)/100</f>
        <v>0.997</v>
      </c>
      <c r="AH127" s="4">
        <f t="shared" si="12"/>
        <v>0.15</v>
      </c>
      <c r="AI127" s="4">
        <f t="shared" si="13"/>
        <v>0.15045135406218654</v>
      </c>
      <c r="AJ127" s="4">
        <f t="shared" si="14"/>
        <v>5.2499999999999998E-2</v>
      </c>
      <c r="AK127" s="4">
        <f t="shared" si="15"/>
        <v>0.09</v>
      </c>
      <c r="AL127" s="4">
        <f t="shared" si="16"/>
        <v>0.59</v>
      </c>
      <c r="AM127" s="4">
        <f t="shared" si="17"/>
        <v>0.38</v>
      </c>
      <c r="AN127">
        <f t="shared" si="18"/>
        <v>0.02</v>
      </c>
      <c r="AO127">
        <f t="shared" si="19"/>
        <v>0</v>
      </c>
      <c r="AP127">
        <f t="shared" si="20"/>
        <v>0</v>
      </c>
    </row>
    <row r="128" spans="1:42" x14ac:dyDescent="0.2">
      <c r="A128" s="4">
        <v>310</v>
      </c>
      <c r="B128" s="4">
        <v>57</v>
      </c>
      <c r="C128" s="5">
        <v>4090</v>
      </c>
      <c r="D128" s="5" t="s">
        <v>402</v>
      </c>
      <c r="E128" s="5" t="s">
        <v>714</v>
      </c>
      <c r="F128" s="5">
        <v>5</v>
      </c>
      <c r="G128" s="5" t="s">
        <v>691</v>
      </c>
      <c r="H128" s="5">
        <v>75</v>
      </c>
      <c r="I128" s="5">
        <v>120</v>
      </c>
      <c r="J128" s="23">
        <v>0.3</v>
      </c>
      <c r="K128" s="7">
        <v>0.1</v>
      </c>
      <c r="L128" s="7">
        <v>1</v>
      </c>
      <c r="M128" s="8">
        <v>3</v>
      </c>
      <c r="N128" s="5">
        <v>1</v>
      </c>
      <c r="O128" s="5">
        <v>4</v>
      </c>
      <c r="P128" s="9">
        <v>5</v>
      </c>
      <c r="Q128" s="10">
        <v>8</v>
      </c>
      <c r="R128" s="5">
        <v>6</v>
      </c>
      <c r="S128" s="5">
        <v>16</v>
      </c>
      <c r="T128" s="5">
        <v>160</v>
      </c>
      <c r="U128" s="5">
        <v>140</v>
      </c>
      <c r="V128" s="5">
        <v>180</v>
      </c>
      <c r="W128" s="11">
        <v>4.7</v>
      </c>
      <c r="X128" s="7">
        <v>4</v>
      </c>
      <c r="Y128" s="7">
        <v>5</v>
      </c>
      <c r="Z128" s="12">
        <v>0</v>
      </c>
      <c r="AA128" s="4">
        <v>1.67347957589706</v>
      </c>
      <c r="AB128" s="5">
        <v>410</v>
      </c>
      <c r="AC128" s="5">
        <v>0</v>
      </c>
      <c r="AD128" s="5" t="s">
        <v>711</v>
      </c>
      <c r="AE128" s="4">
        <f>VLOOKUP($AD128,STARING_REEKSEN!$A:$I,3,0)</f>
        <v>0</v>
      </c>
      <c r="AF128" s="4">
        <f>VLOOKUP($AD128,STARING_REEKSEN!$A:$I,4,0)</f>
        <v>0.35</v>
      </c>
      <c r="AG128" s="4">
        <f>VLOOKUP($AD128,STARING_REEKSEN!$A:$I,7,0)/100</f>
        <v>0.997</v>
      </c>
      <c r="AH128" s="4">
        <f t="shared" si="12"/>
        <v>0.45</v>
      </c>
      <c r="AI128" s="4">
        <f t="shared" si="13"/>
        <v>0.45135406218655971</v>
      </c>
      <c r="AJ128" s="4">
        <f t="shared" si="14"/>
        <v>0.1575</v>
      </c>
      <c r="AK128" s="4">
        <f t="shared" si="15"/>
        <v>0.13500000000000001</v>
      </c>
      <c r="AL128" s="4">
        <f t="shared" si="16"/>
        <v>0.59</v>
      </c>
      <c r="AM128" s="4">
        <f t="shared" si="17"/>
        <v>0.38</v>
      </c>
      <c r="AN128">
        <f t="shared" si="18"/>
        <v>0.02</v>
      </c>
      <c r="AO128">
        <f t="shared" si="19"/>
        <v>0</v>
      </c>
      <c r="AP128">
        <f t="shared" si="20"/>
        <v>0</v>
      </c>
    </row>
    <row r="129" spans="1:42" x14ac:dyDescent="0.2">
      <c r="A129" s="4">
        <v>311</v>
      </c>
      <c r="B129" s="4">
        <v>82</v>
      </c>
      <c r="C129" s="5">
        <v>8060</v>
      </c>
      <c r="D129" s="5" t="s">
        <v>474</v>
      </c>
      <c r="E129" s="5" t="s">
        <v>714</v>
      </c>
      <c r="F129" s="5">
        <v>1</v>
      </c>
      <c r="G129" s="5" t="s">
        <v>707</v>
      </c>
      <c r="H129" s="5">
        <v>0</v>
      </c>
      <c r="I129" s="5">
        <v>25</v>
      </c>
      <c r="J129" s="23">
        <v>4.8</v>
      </c>
      <c r="K129" s="7">
        <v>3</v>
      </c>
      <c r="L129" s="7">
        <v>7</v>
      </c>
      <c r="M129" s="8">
        <v>4</v>
      </c>
      <c r="N129" s="5">
        <v>3</v>
      </c>
      <c r="O129" s="5">
        <v>6</v>
      </c>
      <c r="P129" s="9">
        <v>10</v>
      </c>
      <c r="Q129" s="10">
        <v>14</v>
      </c>
      <c r="R129" s="5">
        <v>8</v>
      </c>
      <c r="S129" s="5">
        <v>18</v>
      </c>
      <c r="T129" s="5">
        <v>160</v>
      </c>
      <c r="U129" s="5">
        <v>140</v>
      </c>
      <c r="V129" s="5">
        <v>180</v>
      </c>
      <c r="W129" s="11">
        <v>4.4000000000000004</v>
      </c>
      <c r="X129" s="7">
        <v>4.2</v>
      </c>
      <c r="Y129" s="7">
        <v>5</v>
      </c>
      <c r="Z129" s="12">
        <v>0</v>
      </c>
      <c r="AA129" s="4">
        <v>1.39454909704542</v>
      </c>
      <c r="AB129" s="5">
        <v>692</v>
      </c>
      <c r="AC129" s="5">
        <v>1</v>
      </c>
      <c r="AD129" s="5" t="s">
        <v>708</v>
      </c>
      <c r="AE129" s="4">
        <f>VLOOKUP($AD129,STARING_REEKSEN!$A:$I,3,0)</f>
        <v>0</v>
      </c>
      <c r="AF129" s="4">
        <f>VLOOKUP($AD129,STARING_REEKSEN!$A:$I,4,0)</f>
        <v>0.43</v>
      </c>
      <c r="AG129" s="4">
        <f>VLOOKUP($AD129,STARING_REEKSEN!$A:$I,7,0)/100</f>
        <v>0.3221</v>
      </c>
      <c r="AH129" s="4">
        <f t="shared" si="12"/>
        <v>0.25</v>
      </c>
      <c r="AI129" s="4">
        <f t="shared" si="13"/>
        <v>0.77615647314498604</v>
      </c>
      <c r="AJ129" s="4">
        <f t="shared" si="14"/>
        <v>0.1075</v>
      </c>
      <c r="AK129" s="4">
        <f t="shared" si="15"/>
        <v>1.2</v>
      </c>
      <c r="AL129" s="4">
        <f t="shared" si="16"/>
        <v>0.38</v>
      </c>
      <c r="AM129" s="4">
        <f t="shared" si="17"/>
        <v>0.41</v>
      </c>
      <c r="AN129">
        <f t="shared" si="18"/>
        <v>0.04</v>
      </c>
      <c r="AO129">
        <f t="shared" si="19"/>
        <v>0</v>
      </c>
      <c r="AP129">
        <f t="shared" si="20"/>
        <v>0</v>
      </c>
    </row>
    <row r="130" spans="1:42" x14ac:dyDescent="0.2">
      <c r="A130" s="4">
        <v>311</v>
      </c>
      <c r="B130" s="4">
        <v>82</v>
      </c>
      <c r="C130" s="5">
        <v>8060</v>
      </c>
      <c r="D130" s="5" t="s">
        <v>474</v>
      </c>
      <c r="E130" s="5" t="s">
        <v>714</v>
      </c>
      <c r="F130" s="5">
        <v>2</v>
      </c>
      <c r="G130" s="5" t="s">
        <v>760</v>
      </c>
      <c r="H130" s="5">
        <v>25</v>
      </c>
      <c r="I130" s="5">
        <v>75</v>
      </c>
      <c r="J130" s="23">
        <v>4.8</v>
      </c>
      <c r="K130" s="7">
        <v>3</v>
      </c>
      <c r="L130" s="7">
        <v>7</v>
      </c>
      <c r="M130" s="8">
        <v>4</v>
      </c>
      <c r="N130" s="5">
        <v>3</v>
      </c>
      <c r="O130" s="5">
        <v>6</v>
      </c>
      <c r="P130" s="9">
        <v>8</v>
      </c>
      <c r="Q130" s="10">
        <v>12</v>
      </c>
      <c r="R130" s="5">
        <v>8</v>
      </c>
      <c r="S130" s="5">
        <v>18</v>
      </c>
      <c r="T130" s="5">
        <v>160</v>
      </c>
      <c r="U130" s="5">
        <v>140</v>
      </c>
      <c r="V130" s="5">
        <v>180</v>
      </c>
      <c r="W130" s="11">
        <v>4.2</v>
      </c>
      <c r="X130" s="7">
        <v>4</v>
      </c>
      <c r="Y130" s="7">
        <v>4.8</v>
      </c>
      <c r="Z130" s="12">
        <v>0</v>
      </c>
      <c r="AA130" s="4">
        <v>1.39817483274813</v>
      </c>
      <c r="AB130" s="5">
        <v>692</v>
      </c>
      <c r="AC130" s="5">
        <v>1</v>
      </c>
      <c r="AD130" s="5" t="s">
        <v>708</v>
      </c>
      <c r="AE130" s="4">
        <f>VLOOKUP($AD130,STARING_REEKSEN!$A:$I,3,0)</f>
        <v>0</v>
      </c>
      <c r="AF130" s="4">
        <f>VLOOKUP($AD130,STARING_REEKSEN!$A:$I,4,0)</f>
        <v>0.43</v>
      </c>
      <c r="AG130" s="4">
        <f>VLOOKUP($AD130,STARING_REEKSEN!$A:$I,7,0)/100</f>
        <v>0.3221</v>
      </c>
      <c r="AH130" s="4">
        <f t="shared" ref="AH130:AH193" si="21">(I130-H130)/100</f>
        <v>0.5</v>
      </c>
      <c r="AI130" s="4">
        <f t="shared" ref="AI130:AI193" si="22">AH130/AG130</f>
        <v>1.5523129462899721</v>
      </c>
      <c r="AJ130" s="4">
        <f t="shared" ref="AJ130:AJ193" si="23">(AF130-AE130)*AH130</f>
        <v>0.215</v>
      </c>
      <c r="AK130" s="4">
        <f t="shared" ref="AK130:AK193" si="24">J130*AH130</f>
        <v>2.4</v>
      </c>
      <c r="AL130" s="4">
        <f t="shared" ref="AL130:AL193" si="25">ROUND(SUMIF(A:A,A130,AH:AH)/SUMIF(A:A,A130,AI:AI),2)</f>
        <v>0.38</v>
      </c>
      <c r="AM130" s="4">
        <f t="shared" ref="AM130:AM193" si="26">ROUND(SUMIF(A:A,A130,AJ:AJ)/SUMIF(A:A,A130,AH:AH),2)</f>
        <v>0.41</v>
      </c>
      <c r="AN130">
        <f t="shared" ref="AN130:AN193" si="27">ROUND(SUMIF(A:A,A130,AK:AK)/SUMIF(A:A,A130,AH:AH),0)/100</f>
        <v>0.04</v>
      </c>
      <c r="AO130">
        <f t="shared" ref="AO130:AO193" si="28">IF(A130&lt;207,IF(NOT(A130=A129),IF(M130&gt;25,(I130-H130)/100,0),IF(AO129&gt;0,IF(M130&gt;25,(I130-H130)/100,0),0)),0)</f>
        <v>0</v>
      </c>
      <c r="AP130">
        <f t="shared" ref="AP130:AP193" si="29">SUMIF(A:A,A130,AO:AO)</f>
        <v>0</v>
      </c>
    </row>
    <row r="131" spans="1:42" x14ac:dyDescent="0.2">
      <c r="A131" s="4">
        <v>311</v>
      </c>
      <c r="B131" s="4">
        <v>82</v>
      </c>
      <c r="C131" s="5">
        <v>8060</v>
      </c>
      <c r="D131" s="5" t="s">
        <v>474</v>
      </c>
      <c r="E131" s="5" t="s">
        <v>714</v>
      </c>
      <c r="F131" s="5">
        <v>3</v>
      </c>
      <c r="G131" s="5" t="s">
        <v>757</v>
      </c>
      <c r="H131" s="5">
        <v>75</v>
      </c>
      <c r="I131" s="5">
        <v>90</v>
      </c>
      <c r="J131" s="23">
        <v>3.9</v>
      </c>
      <c r="K131" s="7">
        <v>2</v>
      </c>
      <c r="L131" s="7">
        <v>7</v>
      </c>
      <c r="M131" s="8">
        <v>4</v>
      </c>
      <c r="N131" s="5">
        <v>3</v>
      </c>
      <c r="O131" s="5">
        <v>6</v>
      </c>
      <c r="P131" s="9">
        <v>8</v>
      </c>
      <c r="Q131" s="10">
        <v>12</v>
      </c>
      <c r="R131" s="5">
        <v>6</v>
      </c>
      <c r="S131" s="5">
        <v>18</v>
      </c>
      <c r="T131" s="5">
        <v>160</v>
      </c>
      <c r="U131" s="5">
        <v>140</v>
      </c>
      <c r="V131" s="5">
        <v>180</v>
      </c>
      <c r="W131" s="11">
        <v>4.2</v>
      </c>
      <c r="X131" s="7">
        <v>4</v>
      </c>
      <c r="Y131" s="7">
        <v>4.8</v>
      </c>
      <c r="Z131" s="12">
        <v>0</v>
      </c>
      <c r="AA131" s="4">
        <v>1.4313151827738</v>
      </c>
      <c r="AB131" s="5">
        <v>410</v>
      </c>
      <c r="AC131" s="5">
        <v>1</v>
      </c>
      <c r="AD131" s="5" t="s">
        <v>708</v>
      </c>
      <c r="AE131" s="4">
        <f>VLOOKUP($AD131,STARING_REEKSEN!$A:$I,3,0)</f>
        <v>0</v>
      </c>
      <c r="AF131" s="4">
        <f>VLOOKUP($AD131,STARING_REEKSEN!$A:$I,4,0)</f>
        <v>0.43</v>
      </c>
      <c r="AG131" s="4">
        <f>VLOOKUP($AD131,STARING_REEKSEN!$A:$I,7,0)/100</f>
        <v>0.3221</v>
      </c>
      <c r="AH131" s="4">
        <f t="shared" si="21"/>
        <v>0.15</v>
      </c>
      <c r="AI131" s="4">
        <f t="shared" si="22"/>
        <v>0.46569388388699162</v>
      </c>
      <c r="AJ131" s="4">
        <f t="shared" si="23"/>
        <v>6.4500000000000002E-2</v>
      </c>
      <c r="AK131" s="4">
        <f t="shared" si="24"/>
        <v>0.58499999999999996</v>
      </c>
      <c r="AL131" s="4">
        <f t="shared" si="25"/>
        <v>0.38</v>
      </c>
      <c r="AM131" s="4">
        <f t="shared" si="26"/>
        <v>0.41</v>
      </c>
      <c r="AN131">
        <f t="shared" si="27"/>
        <v>0.04</v>
      </c>
      <c r="AO131">
        <f t="shared" si="28"/>
        <v>0</v>
      </c>
      <c r="AP131">
        <f t="shared" si="29"/>
        <v>0</v>
      </c>
    </row>
    <row r="132" spans="1:42" x14ac:dyDescent="0.2">
      <c r="A132" s="4">
        <v>311</v>
      </c>
      <c r="B132" s="4">
        <v>82</v>
      </c>
      <c r="C132" s="5">
        <v>8060</v>
      </c>
      <c r="D132" s="5" t="s">
        <v>474</v>
      </c>
      <c r="E132" s="5" t="s">
        <v>714</v>
      </c>
      <c r="F132" s="5">
        <v>4</v>
      </c>
      <c r="G132" s="5" t="s">
        <v>735</v>
      </c>
      <c r="H132" s="5">
        <v>90</v>
      </c>
      <c r="I132" s="5">
        <v>105</v>
      </c>
      <c r="J132" s="23">
        <v>1.7</v>
      </c>
      <c r="K132" s="7">
        <v>0.5</v>
      </c>
      <c r="L132" s="7">
        <v>5</v>
      </c>
      <c r="M132" s="8">
        <v>3</v>
      </c>
      <c r="N132" s="5">
        <v>2</v>
      </c>
      <c r="O132" s="5">
        <v>6</v>
      </c>
      <c r="P132" s="9">
        <v>7</v>
      </c>
      <c r="Q132" s="10">
        <v>10</v>
      </c>
      <c r="R132" s="5">
        <v>6</v>
      </c>
      <c r="S132" s="5">
        <v>18</v>
      </c>
      <c r="T132" s="5">
        <v>160</v>
      </c>
      <c r="U132" s="5">
        <v>140</v>
      </c>
      <c r="V132" s="5">
        <v>180</v>
      </c>
      <c r="W132" s="11">
        <v>4.4000000000000004</v>
      </c>
      <c r="X132" s="7">
        <v>4</v>
      </c>
      <c r="Y132" s="7">
        <v>4.8</v>
      </c>
      <c r="Z132" s="12">
        <v>0</v>
      </c>
      <c r="AA132" s="4">
        <v>1.60101261445478</v>
      </c>
      <c r="AB132" s="5">
        <v>410</v>
      </c>
      <c r="AC132" s="5">
        <v>0</v>
      </c>
      <c r="AD132" s="5" t="s">
        <v>695</v>
      </c>
      <c r="AE132" s="4">
        <f>VLOOKUP($AD132,STARING_REEKSEN!$A:$I,3,0)</f>
        <v>0</v>
      </c>
      <c r="AF132" s="4">
        <f>VLOOKUP($AD132,STARING_REEKSEN!$A:$I,4,0)</f>
        <v>0.38</v>
      </c>
      <c r="AG132" s="4">
        <f>VLOOKUP($AD132,STARING_REEKSEN!$A:$I,7,0)/100</f>
        <v>0.63900000000000001</v>
      </c>
      <c r="AH132" s="4">
        <f t="shared" si="21"/>
        <v>0.15</v>
      </c>
      <c r="AI132" s="4">
        <f t="shared" si="22"/>
        <v>0.23474178403755866</v>
      </c>
      <c r="AJ132" s="4">
        <f t="shared" si="23"/>
        <v>5.6999999999999995E-2</v>
      </c>
      <c r="AK132" s="4">
        <f t="shared" si="24"/>
        <v>0.255</v>
      </c>
      <c r="AL132" s="4">
        <f t="shared" si="25"/>
        <v>0.38</v>
      </c>
      <c r="AM132" s="4">
        <f t="shared" si="26"/>
        <v>0.41</v>
      </c>
      <c r="AN132">
        <f t="shared" si="27"/>
        <v>0.04</v>
      </c>
      <c r="AO132">
        <f t="shared" si="28"/>
        <v>0</v>
      </c>
      <c r="AP132">
        <f t="shared" si="29"/>
        <v>0</v>
      </c>
    </row>
    <row r="133" spans="1:42" x14ac:dyDescent="0.2">
      <c r="A133" s="4">
        <v>311</v>
      </c>
      <c r="B133" s="4">
        <v>82</v>
      </c>
      <c r="C133" s="5">
        <v>8060</v>
      </c>
      <c r="D133" s="5" t="s">
        <v>474</v>
      </c>
      <c r="E133" s="5" t="s">
        <v>714</v>
      </c>
      <c r="F133" s="5">
        <v>5</v>
      </c>
      <c r="G133" s="5" t="s">
        <v>691</v>
      </c>
      <c r="H133" s="5">
        <v>105</v>
      </c>
      <c r="I133" s="5">
        <v>120</v>
      </c>
      <c r="J133" s="23">
        <v>0.3</v>
      </c>
      <c r="K133" s="7">
        <v>0.1</v>
      </c>
      <c r="L133" s="7">
        <v>1</v>
      </c>
      <c r="M133" s="8">
        <v>3</v>
      </c>
      <c r="N133" s="5">
        <v>2</v>
      </c>
      <c r="O133" s="5">
        <v>6</v>
      </c>
      <c r="P133" s="9">
        <v>5</v>
      </c>
      <c r="Q133" s="10">
        <v>8</v>
      </c>
      <c r="R133" s="5">
        <v>6</v>
      </c>
      <c r="S133" s="5">
        <v>18</v>
      </c>
      <c r="T133" s="5">
        <v>160</v>
      </c>
      <c r="U133" s="5">
        <v>140</v>
      </c>
      <c r="V133" s="5">
        <v>180</v>
      </c>
      <c r="W133" s="11">
        <v>4.7</v>
      </c>
      <c r="X133" s="7">
        <v>4</v>
      </c>
      <c r="Y133" s="7">
        <v>5</v>
      </c>
      <c r="Z133" s="12">
        <v>0</v>
      </c>
      <c r="AA133" s="4">
        <v>1.67347957589706</v>
      </c>
      <c r="AB133" s="5">
        <v>410</v>
      </c>
      <c r="AC133" s="5">
        <v>0</v>
      </c>
      <c r="AD133" s="5" t="s">
        <v>711</v>
      </c>
      <c r="AE133" s="4">
        <f>VLOOKUP($AD133,STARING_REEKSEN!$A:$I,3,0)</f>
        <v>0</v>
      </c>
      <c r="AF133" s="4">
        <f>VLOOKUP($AD133,STARING_REEKSEN!$A:$I,4,0)</f>
        <v>0.35</v>
      </c>
      <c r="AG133" s="4">
        <f>VLOOKUP($AD133,STARING_REEKSEN!$A:$I,7,0)/100</f>
        <v>0.997</v>
      </c>
      <c r="AH133" s="4">
        <f t="shared" si="21"/>
        <v>0.15</v>
      </c>
      <c r="AI133" s="4">
        <f t="shared" si="22"/>
        <v>0.15045135406218654</v>
      </c>
      <c r="AJ133" s="4">
        <f t="shared" si="23"/>
        <v>5.2499999999999998E-2</v>
      </c>
      <c r="AK133" s="4">
        <f t="shared" si="24"/>
        <v>4.4999999999999998E-2</v>
      </c>
      <c r="AL133" s="4">
        <f t="shared" si="25"/>
        <v>0.38</v>
      </c>
      <c r="AM133" s="4">
        <f t="shared" si="26"/>
        <v>0.41</v>
      </c>
      <c r="AN133">
        <f t="shared" si="27"/>
        <v>0.04</v>
      </c>
      <c r="AO133">
        <f t="shared" si="28"/>
        <v>0</v>
      </c>
      <c r="AP133">
        <f t="shared" si="29"/>
        <v>0</v>
      </c>
    </row>
    <row r="134" spans="1:42" x14ac:dyDescent="0.2">
      <c r="A134" s="4">
        <v>312</v>
      </c>
      <c r="B134" s="4">
        <v>44</v>
      </c>
      <c r="C134" s="5">
        <v>4050</v>
      </c>
      <c r="D134" s="5" t="s">
        <v>610</v>
      </c>
      <c r="E134" s="5" t="s">
        <v>685</v>
      </c>
      <c r="F134" s="5">
        <v>1</v>
      </c>
      <c r="G134" s="5" t="s">
        <v>742</v>
      </c>
      <c r="H134" s="5">
        <v>0</v>
      </c>
      <c r="I134" s="5">
        <v>20</v>
      </c>
      <c r="J134" s="23">
        <v>5.5</v>
      </c>
      <c r="K134" s="7">
        <v>3</v>
      </c>
      <c r="L134" s="7">
        <v>10</v>
      </c>
      <c r="M134" s="8">
        <v>4</v>
      </c>
      <c r="N134" s="5">
        <v>3</v>
      </c>
      <c r="O134" s="5">
        <v>8</v>
      </c>
      <c r="P134" s="9">
        <v>18</v>
      </c>
      <c r="Q134" s="10">
        <v>22</v>
      </c>
      <c r="R134" s="5">
        <v>12</v>
      </c>
      <c r="S134" s="5">
        <v>35</v>
      </c>
      <c r="T134" s="5">
        <v>150</v>
      </c>
      <c r="U134" s="5">
        <v>130</v>
      </c>
      <c r="V134" s="5">
        <v>170</v>
      </c>
      <c r="W134" s="11">
        <v>5</v>
      </c>
      <c r="X134" s="7">
        <v>4.5</v>
      </c>
      <c r="Y134" s="7">
        <v>5.5</v>
      </c>
      <c r="Z134" s="12">
        <v>0</v>
      </c>
      <c r="AA134" s="4">
        <v>1.3494963324220699</v>
      </c>
      <c r="AB134" s="5">
        <v>410</v>
      </c>
      <c r="AC134" s="5">
        <v>1</v>
      </c>
      <c r="AD134" s="5" t="s">
        <v>761</v>
      </c>
      <c r="AE134" s="4">
        <f>VLOOKUP($AD134,STARING_REEKSEN!$A:$I,3,0)</f>
        <v>0</v>
      </c>
      <c r="AF134" s="4">
        <f>VLOOKUP($AD134,STARING_REEKSEN!$A:$I,4,0)</f>
        <v>0.45</v>
      </c>
      <c r="AG134" s="4">
        <f>VLOOKUP($AD134,STARING_REEKSEN!$A:$I,7,0)/100</f>
        <v>0.17809999999999998</v>
      </c>
      <c r="AH134" s="4">
        <f t="shared" si="21"/>
        <v>0.2</v>
      </c>
      <c r="AI134" s="4">
        <f t="shared" si="22"/>
        <v>1.1229646266142619</v>
      </c>
      <c r="AJ134" s="4">
        <f t="shared" si="23"/>
        <v>9.0000000000000011E-2</v>
      </c>
      <c r="AK134" s="4">
        <f t="shared" si="24"/>
        <v>1.1000000000000001</v>
      </c>
      <c r="AL134" s="4">
        <f t="shared" si="25"/>
        <v>0.41</v>
      </c>
      <c r="AM134" s="4">
        <f t="shared" si="26"/>
        <v>0.38</v>
      </c>
      <c r="AN134">
        <f t="shared" si="27"/>
        <v>0.02</v>
      </c>
      <c r="AO134">
        <f t="shared" si="28"/>
        <v>0</v>
      </c>
      <c r="AP134">
        <f t="shared" si="29"/>
        <v>0</v>
      </c>
    </row>
    <row r="135" spans="1:42" x14ac:dyDescent="0.2">
      <c r="A135" s="4">
        <v>312</v>
      </c>
      <c r="B135" s="4">
        <v>44</v>
      </c>
      <c r="C135" s="5">
        <v>4050</v>
      </c>
      <c r="D135" s="5" t="s">
        <v>610</v>
      </c>
      <c r="E135" s="5" t="s">
        <v>685</v>
      </c>
      <c r="F135" s="5">
        <v>2</v>
      </c>
      <c r="G135" s="5" t="s">
        <v>738</v>
      </c>
      <c r="H135" s="5">
        <v>20</v>
      </c>
      <c r="I135" s="5">
        <v>40</v>
      </c>
      <c r="J135" s="23">
        <v>3.5</v>
      </c>
      <c r="K135" s="7">
        <v>0.8</v>
      </c>
      <c r="L135" s="7">
        <v>7</v>
      </c>
      <c r="M135" s="8">
        <v>4</v>
      </c>
      <c r="N135" s="5">
        <v>3</v>
      </c>
      <c r="O135" s="5">
        <v>8</v>
      </c>
      <c r="P135" s="9">
        <v>16</v>
      </c>
      <c r="Q135" s="10">
        <v>20</v>
      </c>
      <c r="R135" s="5">
        <v>12</v>
      </c>
      <c r="S135" s="5">
        <v>35</v>
      </c>
      <c r="T135" s="5">
        <v>150</v>
      </c>
      <c r="U135" s="5">
        <v>130</v>
      </c>
      <c r="V135" s="5">
        <v>170</v>
      </c>
      <c r="W135" s="11">
        <v>4.5</v>
      </c>
      <c r="X135" s="7">
        <v>4.2</v>
      </c>
      <c r="Y135" s="7">
        <v>5</v>
      </c>
      <c r="Z135" s="12">
        <v>0</v>
      </c>
      <c r="AA135" s="4">
        <v>1.49429173527198</v>
      </c>
      <c r="AB135" s="5">
        <v>410</v>
      </c>
      <c r="AC135" s="5">
        <v>0</v>
      </c>
      <c r="AD135" s="5" t="s">
        <v>717</v>
      </c>
      <c r="AE135" s="4">
        <f>VLOOKUP($AD135,STARING_REEKSEN!$A:$I,3,0)</f>
        <v>0</v>
      </c>
      <c r="AF135" s="4">
        <f>VLOOKUP($AD135,STARING_REEKSEN!$A:$I,4,0)</f>
        <v>0.34</v>
      </c>
      <c r="AG135" s="4">
        <f>VLOOKUP($AD135,STARING_REEKSEN!$A:$I,7,0)/100</f>
        <v>0.44600000000000001</v>
      </c>
      <c r="AH135" s="4">
        <f t="shared" si="21"/>
        <v>0.2</v>
      </c>
      <c r="AI135" s="4">
        <f t="shared" si="22"/>
        <v>0.44843049327354262</v>
      </c>
      <c r="AJ135" s="4">
        <f t="shared" si="23"/>
        <v>6.8000000000000005E-2</v>
      </c>
      <c r="AK135" s="4">
        <f t="shared" si="24"/>
        <v>0.70000000000000007</v>
      </c>
      <c r="AL135" s="4">
        <f t="shared" si="25"/>
        <v>0.41</v>
      </c>
      <c r="AM135" s="4">
        <f t="shared" si="26"/>
        <v>0.38</v>
      </c>
      <c r="AN135">
        <f t="shared" si="27"/>
        <v>0.02</v>
      </c>
      <c r="AO135">
        <f t="shared" si="28"/>
        <v>0</v>
      </c>
      <c r="AP135">
        <f t="shared" si="29"/>
        <v>0</v>
      </c>
    </row>
    <row r="136" spans="1:42" x14ac:dyDescent="0.2">
      <c r="A136" s="4">
        <v>312</v>
      </c>
      <c r="B136" s="4">
        <v>44</v>
      </c>
      <c r="C136" s="5">
        <v>4050</v>
      </c>
      <c r="D136" s="5" t="s">
        <v>610</v>
      </c>
      <c r="E136" s="5" t="s">
        <v>685</v>
      </c>
      <c r="F136" s="5">
        <v>3</v>
      </c>
      <c r="G136" s="5" t="s">
        <v>743</v>
      </c>
      <c r="H136" s="5">
        <v>40</v>
      </c>
      <c r="I136" s="5">
        <v>55</v>
      </c>
      <c r="J136" s="23">
        <v>1.1000000000000001</v>
      </c>
      <c r="K136" s="7">
        <v>0.4</v>
      </c>
      <c r="L136" s="7">
        <v>3</v>
      </c>
      <c r="M136" s="8">
        <v>4</v>
      </c>
      <c r="N136" s="5">
        <v>3</v>
      </c>
      <c r="O136" s="5">
        <v>8</v>
      </c>
      <c r="P136" s="9">
        <v>14</v>
      </c>
      <c r="Q136" s="10">
        <v>18</v>
      </c>
      <c r="R136" s="5">
        <v>12</v>
      </c>
      <c r="S136" s="5">
        <v>35</v>
      </c>
      <c r="T136" s="5">
        <v>150</v>
      </c>
      <c r="U136" s="5">
        <v>130</v>
      </c>
      <c r="V136" s="5">
        <v>170</v>
      </c>
      <c r="W136" s="11">
        <v>4.5999999999999996</v>
      </c>
      <c r="X136" s="7">
        <v>4.2</v>
      </c>
      <c r="Y136" s="7">
        <v>5</v>
      </c>
      <c r="Z136" s="12">
        <v>0</v>
      </c>
      <c r="AA136" s="4">
        <v>1.6068500539788</v>
      </c>
      <c r="AB136" s="5">
        <v>410</v>
      </c>
      <c r="AC136" s="5">
        <v>0</v>
      </c>
      <c r="AD136" s="5" t="s">
        <v>717</v>
      </c>
      <c r="AE136" s="4">
        <f>VLOOKUP($AD136,STARING_REEKSEN!$A:$I,3,0)</f>
        <v>0</v>
      </c>
      <c r="AF136" s="4">
        <f>VLOOKUP($AD136,STARING_REEKSEN!$A:$I,4,0)</f>
        <v>0.34</v>
      </c>
      <c r="AG136" s="4">
        <f>VLOOKUP($AD136,STARING_REEKSEN!$A:$I,7,0)/100</f>
        <v>0.44600000000000001</v>
      </c>
      <c r="AH136" s="4">
        <f t="shared" si="21"/>
        <v>0.15</v>
      </c>
      <c r="AI136" s="4">
        <f t="shared" si="22"/>
        <v>0.33632286995515692</v>
      </c>
      <c r="AJ136" s="4">
        <f t="shared" si="23"/>
        <v>5.1000000000000004E-2</v>
      </c>
      <c r="AK136" s="4">
        <f t="shared" si="24"/>
        <v>0.16500000000000001</v>
      </c>
      <c r="AL136" s="4">
        <f t="shared" si="25"/>
        <v>0.41</v>
      </c>
      <c r="AM136" s="4">
        <f t="shared" si="26"/>
        <v>0.38</v>
      </c>
      <c r="AN136">
        <f t="shared" si="27"/>
        <v>0.02</v>
      </c>
      <c r="AO136">
        <f t="shared" si="28"/>
        <v>0</v>
      </c>
      <c r="AP136">
        <f t="shared" si="29"/>
        <v>0</v>
      </c>
    </row>
    <row r="137" spans="1:42" x14ac:dyDescent="0.2">
      <c r="A137" s="4">
        <v>312</v>
      </c>
      <c r="B137" s="4">
        <v>44</v>
      </c>
      <c r="C137" s="5">
        <v>4050</v>
      </c>
      <c r="D137" s="5" t="s">
        <v>610</v>
      </c>
      <c r="E137" s="5" t="s">
        <v>685</v>
      </c>
      <c r="F137" s="5">
        <v>4</v>
      </c>
      <c r="G137" s="5" t="s">
        <v>740</v>
      </c>
      <c r="H137" s="5">
        <v>55</v>
      </c>
      <c r="I137" s="5">
        <v>120</v>
      </c>
      <c r="J137" s="23">
        <v>0.3</v>
      </c>
      <c r="K137" s="7">
        <v>0.1</v>
      </c>
      <c r="L137" s="7">
        <v>1</v>
      </c>
      <c r="M137" s="8">
        <v>3</v>
      </c>
      <c r="N137" s="5">
        <v>2</v>
      </c>
      <c r="O137" s="5">
        <v>8</v>
      </c>
      <c r="P137" s="9">
        <v>11</v>
      </c>
      <c r="Q137" s="10">
        <v>14</v>
      </c>
      <c r="R137" s="5">
        <v>8</v>
      </c>
      <c r="S137" s="5">
        <v>35</v>
      </c>
      <c r="T137" s="5">
        <v>150</v>
      </c>
      <c r="U137" s="5">
        <v>120</v>
      </c>
      <c r="V137" s="5">
        <v>170</v>
      </c>
      <c r="W137" s="11">
        <v>4.5999999999999996</v>
      </c>
      <c r="X137" s="7">
        <v>4</v>
      </c>
      <c r="Y137" s="7">
        <v>5</v>
      </c>
      <c r="Z137" s="12">
        <v>0</v>
      </c>
      <c r="AA137" s="4">
        <v>1.65826939855401</v>
      </c>
      <c r="AB137" s="5">
        <v>410</v>
      </c>
      <c r="AC137" s="5">
        <v>0</v>
      </c>
      <c r="AD137" s="5" t="s">
        <v>695</v>
      </c>
      <c r="AE137" s="4">
        <f>VLOOKUP($AD137,STARING_REEKSEN!$A:$I,3,0)</f>
        <v>0</v>
      </c>
      <c r="AF137" s="4">
        <f>VLOOKUP($AD137,STARING_REEKSEN!$A:$I,4,0)</f>
        <v>0.38</v>
      </c>
      <c r="AG137" s="4">
        <f>VLOOKUP($AD137,STARING_REEKSEN!$A:$I,7,0)/100</f>
        <v>0.63900000000000001</v>
      </c>
      <c r="AH137" s="4">
        <f t="shared" si="21"/>
        <v>0.65</v>
      </c>
      <c r="AI137" s="4">
        <f t="shared" si="22"/>
        <v>1.0172143974960877</v>
      </c>
      <c r="AJ137" s="4">
        <f t="shared" si="23"/>
        <v>0.24700000000000003</v>
      </c>
      <c r="AK137" s="4">
        <f t="shared" si="24"/>
        <v>0.19500000000000001</v>
      </c>
      <c r="AL137" s="4">
        <f t="shared" si="25"/>
        <v>0.41</v>
      </c>
      <c r="AM137" s="4">
        <f t="shared" si="26"/>
        <v>0.38</v>
      </c>
      <c r="AN137">
        <f t="shared" si="27"/>
        <v>0.02</v>
      </c>
      <c r="AO137">
        <f t="shared" si="28"/>
        <v>0</v>
      </c>
      <c r="AP137">
        <f t="shared" si="29"/>
        <v>0</v>
      </c>
    </row>
    <row r="138" spans="1:42" x14ac:dyDescent="0.2">
      <c r="A138" s="4">
        <v>313</v>
      </c>
      <c r="B138" s="4">
        <v>82</v>
      </c>
      <c r="C138" s="5">
        <v>10030</v>
      </c>
      <c r="D138" s="5" t="s">
        <v>458</v>
      </c>
      <c r="E138" s="5" t="s">
        <v>685</v>
      </c>
      <c r="F138" s="5">
        <v>1</v>
      </c>
      <c r="G138" s="5" t="s">
        <v>707</v>
      </c>
      <c r="H138" s="5">
        <v>0</v>
      </c>
      <c r="I138" s="5">
        <v>20</v>
      </c>
      <c r="J138" s="23">
        <v>5.2</v>
      </c>
      <c r="K138" s="7">
        <v>3</v>
      </c>
      <c r="L138" s="7">
        <v>10</v>
      </c>
      <c r="M138" s="8">
        <v>6</v>
      </c>
      <c r="N138" s="5">
        <v>4</v>
      </c>
      <c r="O138" s="5">
        <v>8</v>
      </c>
      <c r="P138" s="9">
        <v>17</v>
      </c>
      <c r="Q138" s="10">
        <v>23</v>
      </c>
      <c r="R138" s="5">
        <v>15</v>
      </c>
      <c r="S138" s="5">
        <v>35</v>
      </c>
      <c r="T138" s="5">
        <v>150</v>
      </c>
      <c r="U138" s="5">
        <v>130</v>
      </c>
      <c r="V138" s="5">
        <v>180</v>
      </c>
      <c r="W138" s="11">
        <v>5</v>
      </c>
      <c r="X138" s="7">
        <v>4.5999999999999996</v>
      </c>
      <c r="Y138" s="7">
        <v>5.2</v>
      </c>
      <c r="Z138" s="12">
        <v>0</v>
      </c>
      <c r="AA138" s="4">
        <v>1.4182256654298699</v>
      </c>
      <c r="AB138" s="5">
        <v>692</v>
      </c>
      <c r="AC138" s="5">
        <v>1</v>
      </c>
      <c r="AD138" s="5" t="s">
        <v>761</v>
      </c>
      <c r="AE138" s="4">
        <f>VLOOKUP($AD138,STARING_REEKSEN!$A:$I,3,0)</f>
        <v>0</v>
      </c>
      <c r="AF138" s="4">
        <f>VLOOKUP($AD138,STARING_REEKSEN!$A:$I,4,0)</f>
        <v>0.45</v>
      </c>
      <c r="AG138" s="4">
        <f>VLOOKUP($AD138,STARING_REEKSEN!$A:$I,7,0)/100</f>
        <v>0.17809999999999998</v>
      </c>
      <c r="AH138" s="4">
        <f t="shared" si="21"/>
        <v>0.2</v>
      </c>
      <c r="AI138" s="4">
        <f t="shared" si="22"/>
        <v>1.1229646266142619</v>
      </c>
      <c r="AJ138" s="4">
        <f t="shared" si="23"/>
        <v>9.0000000000000011E-2</v>
      </c>
      <c r="AK138" s="4">
        <f t="shared" si="24"/>
        <v>1.04</v>
      </c>
      <c r="AL138" s="4">
        <f t="shared" si="25"/>
        <v>0.36</v>
      </c>
      <c r="AM138" s="4">
        <f t="shared" si="26"/>
        <v>0.39</v>
      </c>
      <c r="AN138">
        <f t="shared" si="27"/>
        <v>0.01</v>
      </c>
      <c r="AO138">
        <f t="shared" si="28"/>
        <v>0</v>
      </c>
      <c r="AP138">
        <f t="shared" si="29"/>
        <v>0</v>
      </c>
    </row>
    <row r="139" spans="1:42" x14ac:dyDescent="0.2">
      <c r="A139" s="4">
        <v>313</v>
      </c>
      <c r="B139" s="4">
        <v>82</v>
      </c>
      <c r="C139" s="5">
        <v>10030</v>
      </c>
      <c r="D139" s="5" t="s">
        <v>458</v>
      </c>
      <c r="E139" s="5" t="s">
        <v>685</v>
      </c>
      <c r="F139" s="5">
        <v>2</v>
      </c>
      <c r="G139" s="5" t="s">
        <v>756</v>
      </c>
      <c r="H139" s="5">
        <v>20</v>
      </c>
      <c r="I139" s="5">
        <v>30</v>
      </c>
      <c r="J139" s="23">
        <v>2.4</v>
      </c>
      <c r="K139" s="7">
        <v>1</v>
      </c>
      <c r="L139" s="7">
        <v>5</v>
      </c>
      <c r="M139" s="8">
        <v>6</v>
      </c>
      <c r="N139" s="5">
        <v>4</v>
      </c>
      <c r="O139" s="5">
        <v>8</v>
      </c>
      <c r="P139" s="9">
        <v>17</v>
      </c>
      <c r="Q139" s="10">
        <v>23</v>
      </c>
      <c r="R139" s="5">
        <v>15</v>
      </c>
      <c r="S139" s="5">
        <v>35</v>
      </c>
      <c r="T139" s="5">
        <v>150</v>
      </c>
      <c r="U139" s="5">
        <v>130</v>
      </c>
      <c r="V139" s="5">
        <v>180</v>
      </c>
      <c r="W139" s="11">
        <v>5</v>
      </c>
      <c r="X139" s="7">
        <v>4.5999999999999996</v>
      </c>
      <c r="Y139" s="7">
        <v>5.5</v>
      </c>
      <c r="Z139" s="12">
        <v>0</v>
      </c>
      <c r="AA139" s="4">
        <v>1.45860535324097</v>
      </c>
      <c r="AB139" s="5">
        <v>410</v>
      </c>
      <c r="AC139" s="5">
        <v>1</v>
      </c>
      <c r="AD139" s="5" t="s">
        <v>761</v>
      </c>
      <c r="AE139" s="4">
        <f>VLOOKUP($AD139,STARING_REEKSEN!$A:$I,3,0)</f>
        <v>0</v>
      </c>
      <c r="AF139" s="4">
        <f>VLOOKUP($AD139,STARING_REEKSEN!$A:$I,4,0)</f>
        <v>0.45</v>
      </c>
      <c r="AG139" s="4">
        <f>VLOOKUP($AD139,STARING_REEKSEN!$A:$I,7,0)/100</f>
        <v>0.17809999999999998</v>
      </c>
      <c r="AH139" s="4">
        <f t="shared" si="21"/>
        <v>0.1</v>
      </c>
      <c r="AI139" s="4">
        <f t="shared" si="22"/>
        <v>0.56148231330713094</v>
      </c>
      <c r="AJ139" s="4">
        <f t="shared" si="23"/>
        <v>4.5000000000000005E-2</v>
      </c>
      <c r="AK139" s="4">
        <f t="shared" si="24"/>
        <v>0.24</v>
      </c>
      <c r="AL139" s="4">
        <f t="shared" si="25"/>
        <v>0.36</v>
      </c>
      <c r="AM139" s="4">
        <f t="shared" si="26"/>
        <v>0.39</v>
      </c>
      <c r="AN139">
        <f t="shared" si="27"/>
        <v>0.01</v>
      </c>
      <c r="AO139">
        <f t="shared" si="28"/>
        <v>0</v>
      </c>
      <c r="AP139">
        <f t="shared" si="29"/>
        <v>0</v>
      </c>
    </row>
    <row r="140" spans="1:42" x14ac:dyDescent="0.2">
      <c r="A140" s="4">
        <v>313</v>
      </c>
      <c r="B140" s="4">
        <v>82</v>
      </c>
      <c r="C140" s="5">
        <v>10030</v>
      </c>
      <c r="D140" s="5" t="s">
        <v>458</v>
      </c>
      <c r="E140" s="5" t="s">
        <v>685</v>
      </c>
      <c r="F140" s="5">
        <v>3</v>
      </c>
      <c r="G140" s="5" t="s">
        <v>745</v>
      </c>
      <c r="H140" s="5">
        <v>30</v>
      </c>
      <c r="I140" s="5">
        <v>60</v>
      </c>
      <c r="J140" s="23">
        <v>0.4</v>
      </c>
      <c r="K140" s="7">
        <v>0.1</v>
      </c>
      <c r="L140" s="7">
        <v>2</v>
      </c>
      <c r="M140" s="8">
        <v>4</v>
      </c>
      <c r="N140" s="5">
        <v>2</v>
      </c>
      <c r="O140" s="5">
        <v>8</v>
      </c>
      <c r="P140" s="9">
        <v>14</v>
      </c>
      <c r="Q140" s="10">
        <v>18</v>
      </c>
      <c r="R140" s="5">
        <v>10</v>
      </c>
      <c r="S140" s="5">
        <v>35</v>
      </c>
      <c r="T140" s="5">
        <v>150</v>
      </c>
      <c r="U140" s="5">
        <v>130</v>
      </c>
      <c r="V140" s="5">
        <v>180</v>
      </c>
      <c r="W140" s="11">
        <v>5.2</v>
      </c>
      <c r="X140" s="7">
        <v>4.5999999999999996</v>
      </c>
      <c r="Y140" s="7">
        <v>5.5</v>
      </c>
      <c r="Z140" s="12">
        <v>0</v>
      </c>
      <c r="AA140" s="4">
        <v>1.64080860409426</v>
      </c>
      <c r="AB140" s="5">
        <v>410</v>
      </c>
      <c r="AC140" s="5">
        <v>0</v>
      </c>
      <c r="AD140" s="5" t="s">
        <v>717</v>
      </c>
      <c r="AE140" s="4">
        <f>VLOOKUP($AD140,STARING_REEKSEN!$A:$I,3,0)</f>
        <v>0</v>
      </c>
      <c r="AF140" s="4">
        <f>VLOOKUP($AD140,STARING_REEKSEN!$A:$I,4,0)</f>
        <v>0.34</v>
      </c>
      <c r="AG140" s="4">
        <f>VLOOKUP($AD140,STARING_REEKSEN!$A:$I,7,0)/100</f>
        <v>0.44600000000000001</v>
      </c>
      <c r="AH140" s="4">
        <f t="shared" si="21"/>
        <v>0.3</v>
      </c>
      <c r="AI140" s="4">
        <f t="shared" si="22"/>
        <v>0.67264573991031384</v>
      </c>
      <c r="AJ140" s="4">
        <f t="shared" si="23"/>
        <v>0.10200000000000001</v>
      </c>
      <c r="AK140" s="4">
        <f t="shared" si="24"/>
        <v>0.12</v>
      </c>
      <c r="AL140" s="4">
        <f t="shared" si="25"/>
        <v>0.36</v>
      </c>
      <c r="AM140" s="4">
        <f t="shared" si="26"/>
        <v>0.39</v>
      </c>
      <c r="AN140">
        <f t="shared" si="27"/>
        <v>0.01</v>
      </c>
      <c r="AO140">
        <f t="shared" si="28"/>
        <v>0</v>
      </c>
      <c r="AP140">
        <f t="shared" si="29"/>
        <v>0</v>
      </c>
    </row>
    <row r="141" spans="1:42" x14ac:dyDescent="0.2">
      <c r="A141" s="4">
        <v>313</v>
      </c>
      <c r="B141" s="4">
        <v>82</v>
      </c>
      <c r="C141" s="5">
        <v>10030</v>
      </c>
      <c r="D141" s="5" t="s">
        <v>458</v>
      </c>
      <c r="E141" s="5" t="s">
        <v>685</v>
      </c>
      <c r="F141" s="5">
        <v>4</v>
      </c>
      <c r="G141" s="5" t="s">
        <v>746</v>
      </c>
      <c r="H141" s="5">
        <v>60</v>
      </c>
      <c r="I141" s="5">
        <v>120</v>
      </c>
      <c r="J141" s="23">
        <v>0.3</v>
      </c>
      <c r="K141" s="7">
        <v>0.1</v>
      </c>
      <c r="L141" s="7">
        <v>2</v>
      </c>
      <c r="M141" s="8">
        <v>3</v>
      </c>
      <c r="N141" s="5">
        <v>2</v>
      </c>
      <c r="O141" s="5">
        <v>6</v>
      </c>
      <c r="P141" s="9">
        <v>8</v>
      </c>
      <c r="Q141" s="10">
        <v>11</v>
      </c>
      <c r="R141" s="5">
        <v>6</v>
      </c>
      <c r="S141" s="5">
        <v>35</v>
      </c>
      <c r="T141" s="5">
        <v>160</v>
      </c>
      <c r="U141" s="5">
        <v>130</v>
      </c>
      <c r="V141" s="5">
        <v>180</v>
      </c>
      <c r="W141" s="11">
        <v>5.6</v>
      </c>
      <c r="X141" s="7">
        <v>4.5999999999999996</v>
      </c>
      <c r="Y141" s="7">
        <v>7</v>
      </c>
      <c r="Z141" s="12">
        <v>0</v>
      </c>
      <c r="AA141" s="4">
        <v>1.66779059725692</v>
      </c>
      <c r="AB141" s="5">
        <v>410</v>
      </c>
      <c r="AC141" s="5">
        <v>0</v>
      </c>
      <c r="AD141" s="5" t="s">
        <v>695</v>
      </c>
      <c r="AE141" s="4">
        <f>VLOOKUP($AD141,STARING_REEKSEN!$A:$I,3,0)</f>
        <v>0</v>
      </c>
      <c r="AF141" s="4">
        <f>VLOOKUP($AD141,STARING_REEKSEN!$A:$I,4,0)</f>
        <v>0.38</v>
      </c>
      <c r="AG141" s="4">
        <f>VLOOKUP($AD141,STARING_REEKSEN!$A:$I,7,0)/100</f>
        <v>0.63900000000000001</v>
      </c>
      <c r="AH141" s="4">
        <f t="shared" si="21"/>
        <v>0.6</v>
      </c>
      <c r="AI141" s="4">
        <f t="shared" si="22"/>
        <v>0.93896713615023464</v>
      </c>
      <c r="AJ141" s="4">
        <f t="shared" si="23"/>
        <v>0.22799999999999998</v>
      </c>
      <c r="AK141" s="4">
        <f t="shared" si="24"/>
        <v>0.18</v>
      </c>
      <c r="AL141" s="4">
        <f t="shared" si="25"/>
        <v>0.36</v>
      </c>
      <c r="AM141" s="4">
        <f t="shared" si="26"/>
        <v>0.39</v>
      </c>
      <c r="AN141">
        <f t="shared" si="27"/>
        <v>0.01</v>
      </c>
      <c r="AO141">
        <f t="shared" si="28"/>
        <v>0</v>
      </c>
      <c r="AP141">
        <f t="shared" si="29"/>
        <v>0</v>
      </c>
    </row>
    <row r="142" spans="1:42" x14ac:dyDescent="0.2">
      <c r="A142" s="4">
        <v>314</v>
      </c>
      <c r="B142" s="4">
        <v>37</v>
      </c>
      <c r="C142" s="5">
        <v>10061</v>
      </c>
      <c r="D142" s="5" t="s">
        <v>762</v>
      </c>
      <c r="E142" s="5" t="s">
        <v>685</v>
      </c>
      <c r="F142" s="5">
        <v>1</v>
      </c>
      <c r="G142" s="5" t="s">
        <v>707</v>
      </c>
      <c r="H142" s="5">
        <v>0</v>
      </c>
      <c r="I142" s="5">
        <v>20</v>
      </c>
      <c r="J142" s="23">
        <v>5.5</v>
      </c>
      <c r="K142" s="7">
        <v>3</v>
      </c>
      <c r="L142" s="7">
        <v>10</v>
      </c>
      <c r="M142" s="8">
        <v>7</v>
      </c>
      <c r="N142" s="5">
        <v>4</v>
      </c>
      <c r="O142" s="5">
        <v>10</v>
      </c>
      <c r="P142" s="9">
        <v>18</v>
      </c>
      <c r="Q142" s="10">
        <v>25</v>
      </c>
      <c r="R142" s="5">
        <v>15</v>
      </c>
      <c r="S142" s="5">
        <v>35</v>
      </c>
      <c r="T142" s="5">
        <v>140</v>
      </c>
      <c r="U142" s="5">
        <v>130</v>
      </c>
      <c r="V142" s="5">
        <v>180</v>
      </c>
      <c r="W142" s="11">
        <v>5</v>
      </c>
      <c r="X142" s="7">
        <v>4.5999999999999996</v>
      </c>
      <c r="Y142" s="7">
        <v>5.2</v>
      </c>
      <c r="Z142" s="12">
        <v>0</v>
      </c>
      <c r="AA142" s="4">
        <v>1.33520396418272</v>
      </c>
      <c r="AB142" s="5">
        <v>692</v>
      </c>
      <c r="AC142" s="5">
        <v>1</v>
      </c>
      <c r="AD142" s="5" t="s">
        <v>761</v>
      </c>
      <c r="AE142" s="4">
        <f>VLOOKUP($AD142,STARING_REEKSEN!$A:$I,3,0)</f>
        <v>0</v>
      </c>
      <c r="AF142" s="4">
        <f>VLOOKUP($AD142,STARING_REEKSEN!$A:$I,4,0)</f>
        <v>0.45</v>
      </c>
      <c r="AG142" s="4">
        <f>VLOOKUP($AD142,STARING_REEKSEN!$A:$I,7,0)/100</f>
        <v>0.17809999999999998</v>
      </c>
      <c r="AH142" s="4">
        <f t="shared" si="21"/>
        <v>0.2</v>
      </c>
      <c r="AI142" s="4">
        <f t="shared" si="22"/>
        <v>1.1229646266142619</v>
      </c>
      <c r="AJ142" s="4">
        <f t="shared" si="23"/>
        <v>9.0000000000000011E-2</v>
      </c>
      <c r="AK142" s="4">
        <f t="shared" si="24"/>
        <v>1.1000000000000001</v>
      </c>
      <c r="AL142" s="4">
        <f t="shared" si="25"/>
        <v>0.01</v>
      </c>
      <c r="AM142" s="4">
        <f t="shared" si="26"/>
        <v>0.37</v>
      </c>
      <c r="AN142">
        <f t="shared" si="27"/>
        <v>0.01</v>
      </c>
      <c r="AO142">
        <f t="shared" si="28"/>
        <v>0</v>
      </c>
      <c r="AP142">
        <f t="shared" si="29"/>
        <v>0</v>
      </c>
    </row>
    <row r="143" spans="1:42" x14ac:dyDescent="0.2">
      <c r="A143" s="4">
        <v>314</v>
      </c>
      <c r="B143" s="4">
        <v>37</v>
      </c>
      <c r="C143" s="5">
        <v>10061</v>
      </c>
      <c r="D143" s="5" t="s">
        <v>762</v>
      </c>
      <c r="E143" s="5" t="s">
        <v>685</v>
      </c>
      <c r="F143" s="5">
        <v>2</v>
      </c>
      <c r="G143" s="5" t="s">
        <v>756</v>
      </c>
      <c r="H143" s="5">
        <v>20</v>
      </c>
      <c r="I143" s="5">
        <v>30</v>
      </c>
      <c r="J143" s="23">
        <v>2.4</v>
      </c>
      <c r="K143" s="7">
        <v>1</v>
      </c>
      <c r="L143" s="7">
        <v>5</v>
      </c>
      <c r="M143" s="8">
        <v>7</v>
      </c>
      <c r="N143" s="5">
        <v>4</v>
      </c>
      <c r="O143" s="5">
        <v>10</v>
      </c>
      <c r="P143" s="9">
        <v>18</v>
      </c>
      <c r="Q143" s="10">
        <v>25</v>
      </c>
      <c r="R143" s="5">
        <v>15</v>
      </c>
      <c r="S143" s="5">
        <v>35</v>
      </c>
      <c r="T143" s="5">
        <v>140</v>
      </c>
      <c r="U143" s="5">
        <v>130</v>
      </c>
      <c r="V143" s="5">
        <v>180</v>
      </c>
      <c r="W143" s="11">
        <v>5</v>
      </c>
      <c r="X143" s="7">
        <v>4.5999999999999996</v>
      </c>
      <c r="Y143" s="7">
        <v>5.5</v>
      </c>
      <c r="Z143" s="12">
        <v>0</v>
      </c>
      <c r="AA143" s="4">
        <v>1.5153598901565599</v>
      </c>
      <c r="AB143" s="5">
        <v>410</v>
      </c>
      <c r="AC143" s="5">
        <v>0</v>
      </c>
      <c r="AD143" s="5" t="s">
        <v>717</v>
      </c>
      <c r="AE143" s="4">
        <f>VLOOKUP($AD143,STARING_REEKSEN!$A:$I,3,0)</f>
        <v>0</v>
      </c>
      <c r="AF143" s="4">
        <f>VLOOKUP($AD143,STARING_REEKSEN!$A:$I,4,0)</f>
        <v>0.34</v>
      </c>
      <c r="AG143" s="4">
        <f>VLOOKUP($AD143,STARING_REEKSEN!$A:$I,7,0)/100</f>
        <v>0.44600000000000001</v>
      </c>
      <c r="AH143" s="4">
        <f t="shared" si="21"/>
        <v>0.1</v>
      </c>
      <c r="AI143" s="4">
        <f t="shared" si="22"/>
        <v>0.22421524663677131</v>
      </c>
      <c r="AJ143" s="4">
        <f t="shared" si="23"/>
        <v>3.4000000000000002E-2</v>
      </c>
      <c r="AK143" s="4">
        <f t="shared" si="24"/>
        <v>0.24</v>
      </c>
      <c r="AL143" s="4">
        <f t="shared" si="25"/>
        <v>0.01</v>
      </c>
      <c r="AM143" s="4">
        <f t="shared" si="26"/>
        <v>0.37</v>
      </c>
      <c r="AN143">
        <f t="shared" si="27"/>
        <v>0.01</v>
      </c>
      <c r="AO143">
        <f t="shared" si="28"/>
        <v>0</v>
      </c>
      <c r="AP143">
        <f t="shared" si="29"/>
        <v>0</v>
      </c>
    </row>
    <row r="144" spans="1:42" x14ac:dyDescent="0.2">
      <c r="A144" s="4">
        <v>314</v>
      </c>
      <c r="B144" s="4">
        <v>37</v>
      </c>
      <c r="C144" s="5">
        <v>10061</v>
      </c>
      <c r="D144" s="5" t="s">
        <v>762</v>
      </c>
      <c r="E144" s="5" t="s">
        <v>685</v>
      </c>
      <c r="F144" s="5">
        <v>3</v>
      </c>
      <c r="G144" s="5" t="s">
        <v>745</v>
      </c>
      <c r="H144" s="5">
        <v>30</v>
      </c>
      <c r="I144" s="5">
        <v>50</v>
      </c>
      <c r="J144" s="23">
        <v>0.4</v>
      </c>
      <c r="K144" s="7">
        <v>0.1</v>
      </c>
      <c r="L144" s="7">
        <v>2</v>
      </c>
      <c r="M144" s="8">
        <v>7</v>
      </c>
      <c r="N144" s="5">
        <v>4</v>
      </c>
      <c r="O144" s="5">
        <v>10</v>
      </c>
      <c r="P144" s="9">
        <v>18</v>
      </c>
      <c r="Q144" s="10">
        <v>25</v>
      </c>
      <c r="R144" s="5">
        <v>15</v>
      </c>
      <c r="S144" s="5">
        <v>35</v>
      </c>
      <c r="T144" s="5">
        <v>140</v>
      </c>
      <c r="U144" s="5">
        <v>130</v>
      </c>
      <c r="V144" s="5">
        <v>180</v>
      </c>
      <c r="W144" s="11">
        <v>5</v>
      </c>
      <c r="X144" s="7">
        <v>4.5999999999999996</v>
      </c>
      <c r="Y144" s="7">
        <v>5.5</v>
      </c>
      <c r="Z144" s="12">
        <v>0</v>
      </c>
      <c r="AA144" s="4">
        <v>1.6048550219737701</v>
      </c>
      <c r="AB144" s="5">
        <v>410</v>
      </c>
      <c r="AC144" s="5">
        <v>0</v>
      </c>
      <c r="AD144" s="5" t="s">
        <v>717</v>
      </c>
      <c r="AE144" s="4">
        <f>VLOOKUP($AD144,STARING_REEKSEN!$A:$I,3,0)</f>
        <v>0</v>
      </c>
      <c r="AF144" s="4">
        <f>VLOOKUP($AD144,STARING_REEKSEN!$A:$I,4,0)</f>
        <v>0.34</v>
      </c>
      <c r="AG144" s="4">
        <f>VLOOKUP($AD144,STARING_REEKSEN!$A:$I,7,0)/100</f>
        <v>0.44600000000000001</v>
      </c>
      <c r="AH144" s="4">
        <f t="shared" si="21"/>
        <v>0.2</v>
      </c>
      <c r="AI144" s="4">
        <f t="shared" si="22"/>
        <v>0.44843049327354262</v>
      </c>
      <c r="AJ144" s="4">
        <f t="shared" si="23"/>
        <v>6.8000000000000005E-2</v>
      </c>
      <c r="AK144" s="4">
        <f t="shared" si="24"/>
        <v>8.0000000000000016E-2</v>
      </c>
      <c r="AL144" s="4">
        <f t="shared" si="25"/>
        <v>0.01</v>
      </c>
      <c r="AM144" s="4">
        <f t="shared" si="26"/>
        <v>0.37</v>
      </c>
      <c r="AN144">
        <f t="shared" si="27"/>
        <v>0.01</v>
      </c>
      <c r="AO144">
        <f t="shared" si="28"/>
        <v>0</v>
      </c>
      <c r="AP144">
        <f t="shared" si="29"/>
        <v>0</v>
      </c>
    </row>
    <row r="145" spans="1:42" x14ac:dyDescent="0.2">
      <c r="A145" s="4">
        <v>314</v>
      </c>
      <c r="B145" s="4">
        <v>37</v>
      </c>
      <c r="C145" s="5">
        <v>10061</v>
      </c>
      <c r="D145" s="5" t="s">
        <v>762</v>
      </c>
      <c r="E145" s="5" t="s">
        <v>685</v>
      </c>
      <c r="F145" s="5">
        <v>4</v>
      </c>
      <c r="G145" s="5" t="s">
        <v>746</v>
      </c>
      <c r="H145" s="5">
        <v>50</v>
      </c>
      <c r="I145" s="5">
        <v>90</v>
      </c>
      <c r="J145" s="23">
        <v>0.3</v>
      </c>
      <c r="K145" s="7">
        <v>0.1</v>
      </c>
      <c r="L145" s="7">
        <v>2</v>
      </c>
      <c r="M145" s="8">
        <v>5</v>
      </c>
      <c r="N145" s="5">
        <v>4</v>
      </c>
      <c r="O145" s="5">
        <v>8</v>
      </c>
      <c r="P145" s="9">
        <v>17</v>
      </c>
      <c r="Q145" s="10">
        <v>22</v>
      </c>
      <c r="R145" s="5">
        <v>10</v>
      </c>
      <c r="S145" s="5">
        <v>35</v>
      </c>
      <c r="T145" s="5">
        <v>140</v>
      </c>
      <c r="U145" s="5">
        <v>130</v>
      </c>
      <c r="V145" s="5">
        <v>180</v>
      </c>
      <c r="W145" s="11">
        <v>5</v>
      </c>
      <c r="X145" s="7">
        <v>4.5999999999999996</v>
      </c>
      <c r="Y145" s="7">
        <v>5.5</v>
      </c>
      <c r="Z145" s="12">
        <v>0</v>
      </c>
      <c r="AA145" s="4">
        <v>1.6227783968446601</v>
      </c>
      <c r="AB145" s="5">
        <v>410</v>
      </c>
      <c r="AC145" s="5">
        <v>0</v>
      </c>
      <c r="AD145" s="5" t="s">
        <v>717</v>
      </c>
      <c r="AE145" s="4">
        <f>VLOOKUP($AD145,STARING_REEKSEN!$A:$I,3,0)</f>
        <v>0</v>
      </c>
      <c r="AF145" s="4">
        <f>VLOOKUP($AD145,STARING_REEKSEN!$A:$I,4,0)</f>
        <v>0.34</v>
      </c>
      <c r="AG145" s="4">
        <f>VLOOKUP($AD145,STARING_REEKSEN!$A:$I,7,0)/100</f>
        <v>0.44600000000000001</v>
      </c>
      <c r="AH145" s="4">
        <f t="shared" si="21"/>
        <v>0.4</v>
      </c>
      <c r="AI145" s="4">
        <f t="shared" si="22"/>
        <v>0.89686098654708524</v>
      </c>
      <c r="AJ145" s="4">
        <f t="shared" si="23"/>
        <v>0.13600000000000001</v>
      </c>
      <c r="AK145" s="4">
        <f t="shared" si="24"/>
        <v>0.12</v>
      </c>
      <c r="AL145" s="4">
        <f t="shared" si="25"/>
        <v>0.01</v>
      </c>
      <c r="AM145" s="4">
        <f t="shared" si="26"/>
        <v>0.37</v>
      </c>
      <c r="AN145">
        <f t="shared" si="27"/>
        <v>0.01</v>
      </c>
      <c r="AO145">
        <f t="shared" si="28"/>
        <v>0</v>
      </c>
      <c r="AP145">
        <f t="shared" si="29"/>
        <v>0</v>
      </c>
    </row>
    <row r="146" spans="1:42" x14ac:dyDescent="0.2">
      <c r="A146" s="4">
        <v>314</v>
      </c>
      <c r="B146" s="4">
        <v>37</v>
      </c>
      <c r="C146" s="5">
        <v>10061</v>
      </c>
      <c r="D146" s="5" t="s">
        <v>762</v>
      </c>
      <c r="E146" s="5" t="s">
        <v>685</v>
      </c>
      <c r="F146" s="5">
        <v>5</v>
      </c>
      <c r="G146" s="5" t="s">
        <v>719</v>
      </c>
      <c r="H146" s="5">
        <v>90</v>
      </c>
      <c r="I146" s="5">
        <v>120</v>
      </c>
      <c r="J146" s="23">
        <v>0.3</v>
      </c>
      <c r="K146" s="7">
        <v>0.1</v>
      </c>
      <c r="L146" s="7">
        <v>2</v>
      </c>
      <c r="M146" s="8">
        <v>12</v>
      </c>
      <c r="N146" s="5">
        <v>6</v>
      </c>
      <c r="O146" s="5">
        <v>18</v>
      </c>
      <c r="P146" s="9">
        <v>58</v>
      </c>
      <c r="Q146" s="10">
        <v>70</v>
      </c>
      <c r="R146" s="5">
        <v>45</v>
      </c>
      <c r="S146" s="5">
        <v>85</v>
      </c>
      <c r="T146" s="5">
        <v>120</v>
      </c>
      <c r="U146" s="5">
        <v>100</v>
      </c>
      <c r="V146" s="5">
        <v>150</v>
      </c>
      <c r="W146" s="11">
        <v>5.3</v>
      </c>
      <c r="X146" s="7">
        <v>4.5999999999999996</v>
      </c>
      <c r="Y146" s="7">
        <v>6</v>
      </c>
      <c r="Z146" s="12">
        <v>0</v>
      </c>
      <c r="AA146" s="4">
        <v>1.5887048313837</v>
      </c>
      <c r="AB146" s="5">
        <v>430</v>
      </c>
      <c r="AC146" s="5">
        <v>0</v>
      </c>
      <c r="AD146" s="5" t="s">
        <v>701</v>
      </c>
      <c r="AE146" s="4">
        <f>VLOOKUP($AD146,STARING_REEKSEN!$A:$I,3,0)</f>
        <v>0</v>
      </c>
      <c r="AF146" s="4">
        <f>VLOOKUP($AD146,STARING_REEKSEN!$A:$I,4,0)</f>
        <v>0.38</v>
      </c>
      <c r="AG146" s="4">
        <f>VLOOKUP($AD146,STARING_REEKSEN!$A:$I,7,0)/100</f>
        <v>3.5999999999999999E-3</v>
      </c>
      <c r="AH146" s="4">
        <f t="shared" si="21"/>
        <v>0.3</v>
      </c>
      <c r="AI146" s="4">
        <f t="shared" si="22"/>
        <v>83.333333333333329</v>
      </c>
      <c r="AJ146" s="4">
        <f t="shared" si="23"/>
        <v>0.11399999999999999</v>
      </c>
      <c r="AK146" s="4">
        <f t="shared" si="24"/>
        <v>0.09</v>
      </c>
      <c r="AL146" s="4">
        <f t="shared" si="25"/>
        <v>0.01</v>
      </c>
      <c r="AM146" s="4">
        <f t="shared" si="26"/>
        <v>0.37</v>
      </c>
      <c r="AN146">
        <f t="shared" si="27"/>
        <v>0.01</v>
      </c>
      <c r="AO146">
        <f t="shared" si="28"/>
        <v>0</v>
      </c>
      <c r="AP146">
        <f t="shared" si="29"/>
        <v>0</v>
      </c>
    </row>
    <row r="147" spans="1:42" x14ac:dyDescent="0.2">
      <c r="A147" s="4">
        <v>315</v>
      </c>
      <c r="B147" s="4">
        <v>63</v>
      </c>
      <c r="C147" s="5">
        <v>4070</v>
      </c>
      <c r="D147" s="5" t="s">
        <v>763</v>
      </c>
      <c r="E147" s="5" t="s">
        <v>685</v>
      </c>
      <c r="F147" s="5">
        <v>1</v>
      </c>
      <c r="G147" s="5" t="s">
        <v>742</v>
      </c>
      <c r="H147" s="5">
        <v>0</v>
      </c>
      <c r="I147" s="5">
        <v>20</v>
      </c>
      <c r="J147" s="23">
        <v>5.9</v>
      </c>
      <c r="K147" s="7">
        <v>3</v>
      </c>
      <c r="L147" s="7">
        <v>12</v>
      </c>
      <c r="M147" s="8">
        <v>5</v>
      </c>
      <c r="N147" s="5">
        <v>3</v>
      </c>
      <c r="O147" s="5">
        <v>8</v>
      </c>
      <c r="P147" s="9">
        <v>19</v>
      </c>
      <c r="Q147" s="10">
        <v>24</v>
      </c>
      <c r="R147" s="5">
        <v>12</v>
      </c>
      <c r="S147" s="5">
        <v>35</v>
      </c>
      <c r="T147" s="5">
        <v>150</v>
      </c>
      <c r="U147" s="5">
        <v>130</v>
      </c>
      <c r="V147" s="5">
        <v>180</v>
      </c>
      <c r="W147" s="11">
        <v>5</v>
      </c>
      <c r="X147" s="7">
        <v>4.5</v>
      </c>
      <c r="Y147" s="7">
        <v>5.5</v>
      </c>
      <c r="Z147" s="12">
        <v>0</v>
      </c>
      <c r="AA147" s="4">
        <v>1.3303761294646901</v>
      </c>
      <c r="AB147" s="5">
        <v>410</v>
      </c>
      <c r="AC147" s="5">
        <v>1</v>
      </c>
      <c r="AD147" s="5" t="s">
        <v>761</v>
      </c>
      <c r="AE147" s="4">
        <f>VLOOKUP($AD147,STARING_REEKSEN!$A:$I,3,0)</f>
        <v>0</v>
      </c>
      <c r="AF147" s="4">
        <f>VLOOKUP($AD147,STARING_REEKSEN!$A:$I,4,0)</f>
        <v>0.45</v>
      </c>
      <c r="AG147" s="4">
        <f>VLOOKUP($AD147,STARING_REEKSEN!$A:$I,7,0)/100</f>
        <v>0.17809999999999998</v>
      </c>
      <c r="AH147" s="4">
        <f t="shared" si="21"/>
        <v>0.2</v>
      </c>
      <c r="AI147" s="4">
        <f t="shared" si="22"/>
        <v>1.1229646266142619</v>
      </c>
      <c r="AJ147" s="4">
        <f t="shared" si="23"/>
        <v>9.0000000000000011E-2</v>
      </c>
      <c r="AK147" s="4">
        <f t="shared" si="24"/>
        <v>1.1800000000000002</v>
      </c>
      <c r="AL147" s="4">
        <f t="shared" si="25"/>
        <v>0.15</v>
      </c>
      <c r="AM147" s="4">
        <f t="shared" si="26"/>
        <v>0.39</v>
      </c>
      <c r="AN147">
        <f t="shared" si="27"/>
        <v>0.02</v>
      </c>
      <c r="AO147">
        <f t="shared" si="28"/>
        <v>0</v>
      </c>
      <c r="AP147">
        <f t="shared" si="29"/>
        <v>0</v>
      </c>
    </row>
    <row r="148" spans="1:42" x14ac:dyDescent="0.2">
      <c r="A148" s="4">
        <v>315</v>
      </c>
      <c r="B148" s="4">
        <v>63</v>
      </c>
      <c r="C148" s="5">
        <v>4070</v>
      </c>
      <c r="D148" s="5" t="s">
        <v>763</v>
      </c>
      <c r="E148" s="5" t="s">
        <v>685</v>
      </c>
      <c r="F148" s="5">
        <v>2</v>
      </c>
      <c r="G148" s="5" t="s">
        <v>738</v>
      </c>
      <c r="H148" s="5">
        <v>20</v>
      </c>
      <c r="I148" s="5">
        <v>40</v>
      </c>
      <c r="J148" s="23">
        <v>3.8</v>
      </c>
      <c r="K148" s="7">
        <v>0.8</v>
      </c>
      <c r="L148" s="7">
        <v>12</v>
      </c>
      <c r="M148" s="8">
        <v>5</v>
      </c>
      <c r="N148" s="5">
        <v>3</v>
      </c>
      <c r="O148" s="5">
        <v>8</v>
      </c>
      <c r="P148" s="9">
        <v>19</v>
      </c>
      <c r="Q148" s="10">
        <v>24</v>
      </c>
      <c r="R148" s="5">
        <v>12</v>
      </c>
      <c r="S148" s="5">
        <v>35</v>
      </c>
      <c r="T148" s="5">
        <v>150</v>
      </c>
      <c r="U148" s="5">
        <v>130</v>
      </c>
      <c r="V148" s="5">
        <v>180</v>
      </c>
      <c r="W148" s="11">
        <v>4.5</v>
      </c>
      <c r="X148" s="7">
        <v>4.2</v>
      </c>
      <c r="Y148" s="7">
        <v>5</v>
      </c>
      <c r="Z148" s="12">
        <v>0</v>
      </c>
      <c r="AA148" s="4">
        <v>1.4683702950087201</v>
      </c>
      <c r="AB148" s="5">
        <v>410</v>
      </c>
      <c r="AC148" s="5">
        <v>0</v>
      </c>
      <c r="AD148" s="5" t="s">
        <v>717</v>
      </c>
      <c r="AE148" s="4">
        <f>VLOOKUP($AD148,STARING_REEKSEN!$A:$I,3,0)</f>
        <v>0</v>
      </c>
      <c r="AF148" s="4">
        <f>VLOOKUP($AD148,STARING_REEKSEN!$A:$I,4,0)</f>
        <v>0.34</v>
      </c>
      <c r="AG148" s="4">
        <f>VLOOKUP($AD148,STARING_REEKSEN!$A:$I,7,0)/100</f>
        <v>0.44600000000000001</v>
      </c>
      <c r="AH148" s="4">
        <f t="shared" si="21"/>
        <v>0.2</v>
      </c>
      <c r="AI148" s="4">
        <f t="shared" si="22"/>
        <v>0.44843049327354262</v>
      </c>
      <c r="AJ148" s="4">
        <f t="shared" si="23"/>
        <v>6.8000000000000005E-2</v>
      </c>
      <c r="AK148" s="4">
        <f t="shared" si="24"/>
        <v>0.76</v>
      </c>
      <c r="AL148" s="4">
        <f t="shared" si="25"/>
        <v>0.15</v>
      </c>
      <c r="AM148" s="4">
        <f t="shared" si="26"/>
        <v>0.39</v>
      </c>
      <c r="AN148">
        <f t="shared" si="27"/>
        <v>0.02</v>
      </c>
      <c r="AO148">
        <f t="shared" si="28"/>
        <v>0</v>
      </c>
      <c r="AP148">
        <f t="shared" si="29"/>
        <v>0</v>
      </c>
    </row>
    <row r="149" spans="1:42" x14ac:dyDescent="0.2">
      <c r="A149" s="4">
        <v>315</v>
      </c>
      <c r="B149" s="4">
        <v>63</v>
      </c>
      <c r="C149" s="5">
        <v>4070</v>
      </c>
      <c r="D149" s="5" t="s">
        <v>763</v>
      </c>
      <c r="E149" s="5" t="s">
        <v>685</v>
      </c>
      <c r="F149" s="5">
        <v>3</v>
      </c>
      <c r="G149" s="5" t="s">
        <v>743</v>
      </c>
      <c r="H149" s="5">
        <v>40</v>
      </c>
      <c r="I149" s="5">
        <v>50</v>
      </c>
      <c r="J149" s="23">
        <v>0.8</v>
      </c>
      <c r="K149" s="7">
        <v>0.3</v>
      </c>
      <c r="L149" s="7">
        <v>2</v>
      </c>
      <c r="M149" s="8">
        <v>5</v>
      </c>
      <c r="N149" s="5">
        <v>3</v>
      </c>
      <c r="O149" s="5">
        <v>8</v>
      </c>
      <c r="P149" s="9">
        <v>19</v>
      </c>
      <c r="Q149" s="10">
        <v>24</v>
      </c>
      <c r="R149" s="5">
        <v>12</v>
      </c>
      <c r="S149" s="5">
        <v>35</v>
      </c>
      <c r="T149" s="5">
        <v>150</v>
      </c>
      <c r="U149" s="5">
        <v>130</v>
      </c>
      <c r="V149" s="5">
        <v>180</v>
      </c>
      <c r="W149" s="11">
        <v>4.3</v>
      </c>
      <c r="X149" s="7">
        <v>4</v>
      </c>
      <c r="Y149" s="7">
        <v>5</v>
      </c>
      <c r="Z149" s="12">
        <v>0</v>
      </c>
      <c r="AA149" s="4">
        <v>1.5978853592906499</v>
      </c>
      <c r="AB149" s="5">
        <v>410</v>
      </c>
      <c r="AC149" s="5">
        <v>0</v>
      </c>
      <c r="AD149" s="5" t="s">
        <v>717</v>
      </c>
      <c r="AE149" s="4">
        <f>VLOOKUP($AD149,STARING_REEKSEN!$A:$I,3,0)</f>
        <v>0</v>
      </c>
      <c r="AF149" s="4">
        <f>VLOOKUP($AD149,STARING_REEKSEN!$A:$I,4,0)</f>
        <v>0.34</v>
      </c>
      <c r="AG149" s="4">
        <f>VLOOKUP($AD149,STARING_REEKSEN!$A:$I,7,0)/100</f>
        <v>0.44600000000000001</v>
      </c>
      <c r="AH149" s="4">
        <f t="shared" si="21"/>
        <v>0.1</v>
      </c>
      <c r="AI149" s="4">
        <f t="shared" si="22"/>
        <v>0.22421524663677131</v>
      </c>
      <c r="AJ149" s="4">
        <f t="shared" si="23"/>
        <v>3.4000000000000002E-2</v>
      </c>
      <c r="AK149" s="4">
        <f t="shared" si="24"/>
        <v>8.0000000000000016E-2</v>
      </c>
      <c r="AL149" s="4">
        <f t="shared" si="25"/>
        <v>0.15</v>
      </c>
      <c r="AM149" s="4">
        <f t="shared" si="26"/>
        <v>0.39</v>
      </c>
      <c r="AN149">
        <f t="shared" si="27"/>
        <v>0.02</v>
      </c>
      <c r="AO149">
        <f t="shared" si="28"/>
        <v>0</v>
      </c>
      <c r="AP149">
        <f t="shared" si="29"/>
        <v>0</v>
      </c>
    </row>
    <row r="150" spans="1:42" x14ac:dyDescent="0.2">
      <c r="A150" s="4">
        <v>315</v>
      </c>
      <c r="B150" s="4">
        <v>63</v>
      </c>
      <c r="C150" s="5">
        <v>4070</v>
      </c>
      <c r="D150" s="5" t="s">
        <v>763</v>
      </c>
      <c r="E150" s="5" t="s">
        <v>685</v>
      </c>
      <c r="F150" s="5">
        <v>4</v>
      </c>
      <c r="G150" s="5" t="s">
        <v>740</v>
      </c>
      <c r="H150" s="5">
        <v>50</v>
      </c>
      <c r="I150" s="5">
        <v>90</v>
      </c>
      <c r="J150" s="23">
        <v>0.3</v>
      </c>
      <c r="K150" s="7">
        <v>0.1</v>
      </c>
      <c r="L150" s="7">
        <v>1</v>
      </c>
      <c r="M150" s="8">
        <v>5</v>
      </c>
      <c r="N150" s="5">
        <v>3</v>
      </c>
      <c r="O150" s="5">
        <v>8</v>
      </c>
      <c r="P150" s="9">
        <v>9</v>
      </c>
      <c r="Q150" s="10">
        <v>14</v>
      </c>
      <c r="R150" s="5">
        <v>8</v>
      </c>
      <c r="S150" s="5">
        <v>35</v>
      </c>
      <c r="T150" s="5">
        <v>170</v>
      </c>
      <c r="U150" s="5">
        <v>150</v>
      </c>
      <c r="V150" s="5">
        <v>180</v>
      </c>
      <c r="W150" s="11">
        <v>4.3</v>
      </c>
      <c r="X150" s="7">
        <v>4</v>
      </c>
      <c r="Y150" s="7">
        <v>5</v>
      </c>
      <c r="Z150" s="12">
        <v>0</v>
      </c>
      <c r="AA150" s="4">
        <v>1.6579175021069901</v>
      </c>
      <c r="AB150" s="5">
        <v>410</v>
      </c>
      <c r="AC150" s="5">
        <v>0</v>
      </c>
      <c r="AD150" s="5" t="s">
        <v>695</v>
      </c>
      <c r="AE150" s="4">
        <f>VLOOKUP($AD150,STARING_REEKSEN!$A:$I,3,0)</f>
        <v>0</v>
      </c>
      <c r="AF150" s="4">
        <f>VLOOKUP($AD150,STARING_REEKSEN!$A:$I,4,0)</f>
        <v>0.38</v>
      </c>
      <c r="AG150" s="4">
        <f>VLOOKUP($AD150,STARING_REEKSEN!$A:$I,7,0)/100</f>
        <v>0.63900000000000001</v>
      </c>
      <c r="AH150" s="4">
        <f t="shared" si="21"/>
        <v>0.4</v>
      </c>
      <c r="AI150" s="4">
        <f t="shared" si="22"/>
        <v>0.6259780907668232</v>
      </c>
      <c r="AJ150" s="4">
        <f t="shared" si="23"/>
        <v>0.15200000000000002</v>
      </c>
      <c r="AK150" s="4">
        <f t="shared" si="24"/>
        <v>0.12</v>
      </c>
      <c r="AL150" s="4">
        <f t="shared" si="25"/>
        <v>0.15</v>
      </c>
      <c r="AM150" s="4">
        <f t="shared" si="26"/>
        <v>0.39</v>
      </c>
      <c r="AN150">
        <f t="shared" si="27"/>
        <v>0.02</v>
      </c>
      <c r="AO150">
        <f t="shared" si="28"/>
        <v>0</v>
      </c>
      <c r="AP150">
        <f t="shared" si="29"/>
        <v>0</v>
      </c>
    </row>
    <row r="151" spans="1:42" x14ac:dyDescent="0.2">
      <c r="A151" s="4">
        <v>315</v>
      </c>
      <c r="B151" s="4">
        <v>63</v>
      </c>
      <c r="C151" s="5">
        <v>4070</v>
      </c>
      <c r="D151" s="5" t="s">
        <v>763</v>
      </c>
      <c r="E151" s="5" t="s">
        <v>685</v>
      </c>
      <c r="F151" s="5">
        <v>5</v>
      </c>
      <c r="G151" s="5" t="s">
        <v>719</v>
      </c>
      <c r="H151" s="5">
        <v>90</v>
      </c>
      <c r="I151" s="5">
        <v>120</v>
      </c>
      <c r="J151" s="23">
        <v>0.3</v>
      </c>
      <c r="K151" s="7">
        <v>0.1</v>
      </c>
      <c r="L151" s="7">
        <v>1</v>
      </c>
      <c r="M151" s="8">
        <v>16</v>
      </c>
      <c r="N151" s="5">
        <v>12</v>
      </c>
      <c r="O151" s="5">
        <v>25</v>
      </c>
      <c r="P151" s="9">
        <v>21</v>
      </c>
      <c r="Q151" s="10">
        <v>37</v>
      </c>
      <c r="R151" s="5">
        <v>30</v>
      </c>
      <c r="S151" s="5">
        <v>50</v>
      </c>
      <c r="T151" s="5">
        <v>170</v>
      </c>
      <c r="U151" s="5">
        <v>150</v>
      </c>
      <c r="V151" s="5">
        <v>200</v>
      </c>
      <c r="W151" s="11">
        <v>4.3</v>
      </c>
      <c r="X151" s="7">
        <v>3.8</v>
      </c>
      <c r="Y151" s="7">
        <v>5</v>
      </c>
      <c r="Z151" s="12">
        <v>0</v>
      </c>
      <c r="AA151" s="4">
        <v>1.5495622583465001</v>
      </c>
      <c r="AB151" s="5">
        <v>510</v>
      </c>
      <c r="AC151" s="5">
        <v>0</v>
      </c>
      <c r="AD151" s="5" t="s">
        <v>730</v>
      </c>
      <c r="AE151" s="4">
        <f>VLOOKUP($AD151,STARING_REEKSEN!$A:$I,3,0)</f>
        <v>0</v>
      </c>
      <c r="AF151" s="4">
        <f>VLOOKUP($AD151,STARING_REEKSEN!$A:$I,4,0)</f>
        <v>0.41</v>
      </c>
      <c r="AG151" s="4">
        <f>VLOOKUP($AD151,STARING_REEKSEN!$A:$I,7,0)/100</f>
        <v>5.4800000000000001E-2</v>
      </c>
      <c r="AH151" s="4">
        <f t="shared" si="21"/>
        <v>0.3</v>
      </c>
      <c r="AI151" s="4">
        <f t="shared" si="22"/>
        <v>5.4744525547445253</v>
      </c>
      <c r="AJ151" s="4">
        <f t="shared" si="23"/>
        <v>0.12299999999999998</v>
      </c>
      <c r="AK151" s="4">
        <f t="shared" si="24"/>
        <v>0.09</v>
      </c>
      <c r="AL151" s="4">
        <f t="shared" si="25"/>
        <v>0.15</v>
      </c>
      <c r="AM151" s="4">
        <f t="shared" si="26"/>
        <v>0.39</v>
      </c>
      <c r="AN151">
        <f t="shared" si="27"/>
        <v>0.02</v>
      </c>
      <c r="AO151">
        <f t="shared" si="28"/>
        <v>0</v>
      </c>
      <c r="AP151">
        <f t="shared" si="29"/>
        <v>0</v>
      </c>
    </row>
    <row r="152" spans="1:42" x14ac:dyDescent="0.2">
      <c r="A152" s="4">
        <v>316</v>
      </c>
      <c r="B152" s="4">
        <v>57</v>
      </c>
      <c r="C152" s="5">
        <v>10080</v>
      </c>
      <c r="D152" s="5" t="s">
        <v>764</v>
      </c>
      <c r="E152" s="5" t="s">
        <v>685</v>
      </c>
      <c r="F152" s="5">
        <v>1</v>
      </c>
      <c r="G152" s="5" t="s">
        <v>696</v>
      </c>
      <c r="H152" s="5">
        <v>0</v>
      </c>
      <c r="I152" s="5">
        <v>15</v>
      </c>
      <c r="J152" s="23">
        <v>8</v>
      </c>
      <c r="K152" s="7">
        <v>4</v>
      </c>
      <c r="L152" s="7">
        <v>15</v>
      </c>
      <c r="M152" s="8">
        <v>13</v>
      </c>
      <c r="N152" s="5">
        <v>8</v>
      </c>
      <c r="O152" s="5">
        <v>30</v>
      </c>
      <c r="P152" s="9">
        <v>22</v>
      </c>
      <c r="Q152" s="10">
        <v>35</v>
      </c>
      <c r="R152" s="5">
        <v>30</v>
      </c>
      <c r="S152" s="5">
        <v>60</v>
      </c>
      <c r="T152" s="5">
        <v>150</v>
      </c>
      <c r="U152" s="5">
        <v>130</v>
      </c>
      <c r="V152" s="5">
        <v>180</v>
      </c>
      <c r="W152" s="11">
        <v>5.2</v>
      </c>
      <c r="X152" s="7">
        <v>4.8</v>
      </c>
      <c r="Y152" s="7">
        <v>6</v>
      </c>
      <c r="Z152" s="12">
        <v>0</v>
      </c>
      <c r="AA152" s="4">
        <v>1.2133126794995901</v>
      </c>
      <c r="AB152" s="5">
        <v>340</v>
      </c>
      <c r="AC152" s="5">
        <v>1</v>
      </c>
      <c r="AD152" s="5" t="s">
        <v>751</v>
      </c>
      <c r="AE152" s="4">
        <f>VLOOKUP($AD152,STARING_REEKSEN!$A:$I,3,0)</f>
        <v>0</v>
      </c>
      <c r="AF152" s="4">
        <f>VLOOKUP($AD152,STARING_REEKSEN!$A:$I,4,0)</f>
        <v>0.4</v>
      </c>
      <c r="AG152" s="4">
        <f>VLOOKUP($AD152,STARING_REEKSEN!$A:$I,7,0)/100</f>
        <v>0.22899999999999998</v>
      </c>
      <c r="AH152" s="4">
        <f t="shared" si="21"/>
        <v>0.15</v>
      </c>
      <c r="AI152" s="4">
        <f t="shared" si="22"/>
        <v>0.65502183406113546</v>
      </c>
      <c r="AJ152" s="4">
        <f t="shared" si="23"/>
        <v>0.06</v>
      </c>
      <c r="AK152" s="4">
        <f t="shared" si="24"/>
        <v>1.2</v>
      </c>
      <c r="AL152" s="4">
        <f t="shared" si="25"/>
        <v>0.42</v>
      </c>
      <c r="AM152" s="4">
        <f t="shared" si="26"/>
        <v>0.38</v>
      </c>
      <c r="AN152">
        <f t="shared" si="27"/>
        <v>0.02</v>
      </c>
      <c r="AO152">
        <f t="shared" si="28"/>
        <v>0</v>
      </c>
      <c r="AP152">
        <f t="shared" si="29"/>
        <v>0</v>
      </c>
    </row>
    <row r="153" spans="1:42" x14ac:dyDescent="0.2">
      <c r="A153" s="4">
        <v>316</v>
      </c>
      <c r="B153" s="4">
        <v>57</v>
      </c>
      <c r="C153" s="5">
        <v>10080</v>
      </c>
      <c r="D153" s="5" t="s">
        <v>764</v>
      </c>
      <c r="E153" s="5" t="s">
        <v>685</v>
      </c>
      <c r="F153" s="5">
        <v>2</v>
      </c>
      <c r="G153" s="5" t="s">
        <v>740</v>
      </c>
      <c r="H153" s="5">
        <v>15</v>
      </c>
      <c r="I153" s="5">
        <v>30</v>
      </c>
      <c r="J153" s="23">
        <v>2</v>
      </c>
      <c r="K153" s="7">
        <v>1</v>
      </c>
      <c r="L153" s="7">
        <v>5</v>
      </c>
      <c r="M153" s="8">
        <v>18</v>
      </c>
      <c r="N153" s="5">
        <v>8</v>
      </c>
      <c r="O153" s="5">
        <v>30</v>
      </c>
      <c r="P153" s="9">
        <v>26</v>
      </c>
      <c r="Q153" s="10">
        <v>44</v>
      </c>
      <c r="R153" s="5">
        <v>30</v>
      </c>
      <c r="S153" s="5">
        <v>60</v>
      </c>
      <c r="T153" s="5">
        <v>150</v>
      </c>
      <c r="U153" s="5">
        <v>130</v>
      </c>
      <c r="V153" s="5">
        <v>180</v>
      </c>
      <c r="W153" s="11">
        <v>5.2</v>
      </c>
      <c r="X153" s="7">
        <v>4.8</v>
      </c>
      <c r="Y153" s="7">
        <v>6</v>
      </c>
      <c r="Z153" s="12">
        <v>0</v>
      </c>
      <c r="AA153" s="4">
        <v>1.4384868127806301</v>
      </c>
      <c r="AB153" s="5">
        <v>340</v>
      </c>
      <c r="AC153" s="5">
        <v>0</v>
      </c>
      <c r="AD153" s="5" t="s">
        <v>741</v>
      </c>
      <c r="AE153" s="4">
        <f>VLOOKUP($AD153,STARING_REEKSEN!$A:$I,3,0)</f>
        <v>0</v>
      </c>
      <c r="AF153" s="4">
        <f>VLOOKUP($AD153,STARING_REEKSEN!$A:$I,4,0)</f>
        <v>0.44</v>
      </c>
      <c r="AG153" s="4">
        <f>VLOOKUP($AD153,STARING_REEKSEN!$A:$I,7,0)/100</f>
        <v>0.25600000000000001</v>
      </c>
      <c r="AH153" s="4">
        <f t="shared" si="21"/>
        <v>0.15</v>
      </c>
      <c r="AI153" s="4">
        <f t="shared" si="22"/>
        <v>0.5859375</v>
      </c>
      <c r="AJ153" s="4">
        <f t="shared" si="23"/>
        <v>6.6000000000000003E-2</v>
      </c>
      <c r="AK153" s="4">
        <f t="shared" si="24"/>
        <v>0.3</v>
      </c>
      <c r="AL153" s="4">
        <f t="shared" si="25"/>
        <v>0.42</v>
      </c>
      <c r="AM153" s="4">
        <f t="shared" si="26"/>
        <v>0.38</v>
      </c>
      <c r="AN153">
        <f t="shared" si="27"/>
        <v>0.02</v>
      </c>
      <c r="AO153">
        <f t="shared" si="28"/>
        <v>0</v>
      </c>
      <c r="AP153">
        <f t="shared" si="29"/>
        <v>0</v>
      </c>
    </row>
    <row r="154" spans="1:42" x14ac:dyDescent="0.2">
      <c r="A154" s="4">
        <v>316</v>
      </c>
      <c r="B154" s="4">
        <v>57</v>
      </c>
      <c r="C154" s="5">
        <v>10080</v>
      </c>
      <c r="D154" s="5" t="s">
        <v>764</v>
      </c>
      <c r="E154" s="5" t="s">
        <v>685</v>
      </c>
      <c r="F154" s="5">
        <v>3</v>
      </c>
      <c r="G154" s="5" t="s">
        <v>765</v>
      </c>
      <c r="H154" s="5">
        <v>30</v>
      </c>
      <c r="I154" s="5">
        <v>60</v>
      </c>
      <c r="J154" s="23">
        <v>0.4</v>
      </c>
      <c r="K154" s="7">
        <v>0.1</v>
      </c>
      <c r="L154" s="7">
        <v>2</v>
      </c>
      <c r="M154" s="8">
        <v>4</v>
      </c>
      <c r="N154" s="5">
        <v>2</v>
      </c>
      <c r="O154" s="5">
        <v>8</v>
      </c>
      <c r="P154" s="9">
        <v>18</v>
      </c>
      <c r="Q154" s="10">
        <v>22</v>
      </c>
      <c r="R154" s="5">
        <v>10</v>
      </c>
      <c r="S154" s="5">
        <v>35</v>
      </c>
      <c r="T154" s="5">
        <v>150</v>
      </c>
      <c r="U154" s="5">
        <v>130</v>
      </c>
      <c r="V154" s="5">
        <v>180</v>
      </c>
      <c r="W154" s="11">
        <v>5.2</v>
      </c>
      <c r="X154" s="7">
        <v>4.5999999999999996</v>
      </c>
      <c r="Y154" s="7">
        <v>5.5</v>
      </c>
      <c r="Z154" s="12">
        <v>0</v>
      </c>
      <c r="AA154" s="4">
        <v>1.62554787850575</v>
      </c>
      <c r="AB154" s="5">
        <v>410</v>
      </c>
      <c r="AC154" s="5">
        <v>0</v>
      </c>
      <c r="AD154" s="5" t="s">
        <v>717</v>
      </c>
      <c r="AE154" s="4">
        <f>VLOOKUP($AD154,STARING_REEKSEN!$A:$I,3,0)</f>
        <v>0</v>
      </c>
      <c r="AF154" s="4">
        <f>VLOOKUP($AD154,STARING_REEKSEN!$A:$I,4,0)</f>
        <v>0.34</v>
      </c>
      <c r="AG154" s="4">
        <f>VLOOKUP($AD154,STARING_REEKSEN!$A:$I,7,0)/100</f>
        <v>0.44600000000000001</v>
      </c>
      <c r="AH154" s="4">
        <f t="shared" si="21"/>
        <v>0.3</v>
      </c>
      <c r="AI154" s="4">
        <f t="shared" si="22"/>
        <v>0.67264573991031384</v>
      </c>
      <c r="AJ154" s="4">
        <f t="shared" si="23"/>
        <v>0.10200000000000001</v>
      </c>
      <c r="AK154" s="4">
        <f t="shared" si="24"/>
        <v>0.12</v>
      </c>
      <c r="AL154" s="4">
        <f t="shared" si="25"/>
        <v>0.42</v>
      </c>
      <c r="AM154" s="4">
        <f t="shared" si="26"/>
        <v>0.38</v>
      </c>
      <c r="AN154">
        <f t="shared" si="27"/>
        <v>0.02</v>
      </c>
      <c r="AO154">
        <f t="shared" si="28"/>
        <v>0</v>
      </c>
      <c r="AP154">
        <f t="shared" si="29"/>
        <v>0</v>
      </c>
    </row>
    <row r="155" spans="1:42" x14ac:dyDescent="0.2">
      <c r="A155" s="4">
        <v>316</v>
      </c>
      <c r="B155" s="4">
        <v>57</v>
      </c>
      <c r="C155" s="5">
        <v>10080</v>
      </c>
      <c r="D155" s="5" t="s">
        <v>764</v>
      </c>
      <c r="E155" s="5" t="s">
        <v>685</v>
      </c>
      <c r="F155" s="5">
        <v>4</v>
      </c>
      <c r="G155" s="5" t="s">
        <v>766</v>
      </c>
      <c r="H155" s="5">
        <v>60</v>
      </c>
      <c r="I155" s="5">
        <v>120</v>
      </c>
      <c r="J155" s="23">
        <v>0.3</v>
      </c>
      <c r="K155" s="7">
        <v>0.1</v>
      </c>
      <c r="L155" s="7">
        <v>2</v>
      </c>
      <c r="M155" s="8">
        <v>3</v>
      </c>
      <c r="N155" s="5">
        <v>2</v>
      </c>
      <c r="O155" s="5">
        <v>6</v>
      </c>
      <c r="P155" s="9">
        <v>10</v>
      </c>
      <c r="Q155" s="10">
        <v>13</v>
      </c>
      <c r="R155" s="5">
        <v>6</v>
      </c>
      <c r="S155" s="5">
        <v>35</v>
      </c>
      <c r="T155" s="5">
        <v>160</v>
      </c>
      <c r="U155" s="5">
        <v>130</v>
      </c>
      <c r="V155" s="5">
        <v>180</v>
      </c>
      <c r="W155" s="11">
        <v>5.8</v>
      </c>
      <c r="X155" s="7">
        <v>4.5999999999999996</v>
      </c>
      <c r="Y155" s="7">
        <v>7</v>
      </c>
      <c r="Z155" s="12">
        <v>0</v>
      </c>
      <c r="AA155" s="4">
        <v>1.6630297932998901</v>
      </c>
      <c r="AB155" s="5">
        <v>410</v>
      </c>
      <c r="AC155" s="5">
        <v>0</v>
      </c>
      <c r="AD155" s="5" t="s">
        <v>695</v>
      </c>
      <c r="AE155" s="4">
        <f>VLOOKUP($AD155,STARING_REEKSEN!$A:$I,3,0)</f>
        <v>0</v>
      </c>
      <c r="AF155" s="4">
        <f>VLOOKUP($AD155,STARING_REEKSEN!$A:$I,4,0)</f>
        <v>0.38</v>
      </c>
      <c r="AG155" s="4">
        <f>VLOOKUP($AD155,STARING_REEKSEN!$A:$I,7,0)/100</f>
        <v>0.63900000000000001</v>
      </c>
      <c r="AH155" s="4">
        <f t="shared" si="21"/>
        <v>0.6</v>
      </c>
      <c r="AI155" s="4">
        <f t="shared" si="22"/>
        <v>0.93896713615023464</v>
      </c>
      <c r="AJ155" s="4">
        <f t="shared" si="23"/>
        <v>0.22799999999999998</v>
      </c>
      <c r="AK155" s="4">
        <f t="shared" si="24"/>
        <v>0.18</v>
      </c>
      <c r="AL155" s="4">
        <f t="shared" si="25"/>
        <v>0.42</v>
      </c>
      <c r="AM155" s="4">
        <f t="shared" si="26"/>
        <v>0.38</v>
      </c>
      <c r="AN155">
        <f t="shared" si="27"/>
        <v>0.02</v>
      </c>
      <c r="AO155">
        <f t="shared" si="28"/>
        <v>0</v>
      </c>
      <c r="AP155">
        <f t="shared" si="29"/>
        <v>0</v>
      </c>
    </row>
    <row r="156" spans="1:42" x14ac:dyDescent="0.2">
      <c r="A156" s="4">
        <v>317</v>
      </c>
      <c r="B156" s="4">
        <v>70</v>
      </c>
      <c r="C156" s="5">
        <v>8090</v>
      </c>
      <c r="D156" s="5" t="s">
        <v>476</v>
      </c>
      <c r="E156" s="5" t="s">
        <v>714</v>
      </c>
      <c r="F156" s="5">
        <v>1</v>
      </c>
      <c r="G156" s="5" t="s">
        <v>707</v>
      </c>
      <c r="H156" s="5">
        <v>0</v>
      </c>
      <c r="I156" s="5">
        <v>25</v>
      </c>
      <c r="J156" s="23">
        <v>5</v>
      </c>
      <c r="K156" s="7">
        <v>3</v>
      </c>
      <c r="L156" s="7">
        <v>7</v>
      </c>
      <c r="M156" s="8">
        <v>4</v>
      </c>
      <c r="N156" s="5">
        <v>3</v>
      </c>
      <c r="O156" s="5">
        <v>8</v>
      </c>
      <c r="P156" s="9">
        <v>17</v>
      </c>
      <c r="Q156" s="10">
        <v>21</v>
      </c>
      <c r="R156" s="5">
        <v>15</v>
      </c>
      <c r="S156" s="5">
        <v>35</v>
      </c>
      <c r="T156" s="5">
        <v>150</v>
      </c>
      <c r="U156" s="5">
        <v>130</v>
      </c>
      <c r="V156" s="5">
        <v>180</v>
      </c>
      <c r="W156" s="11">
        <v>4.5999999999999996</v>
      </c>
      <c r="X156" s="7">
        <v>4.2</v>
      </c>
      <c r="Y156" s="7">
        <v>5</v>
      </c>
      <c r="Z156" s="12">
        <v>0</v>
      </c>
      <c r="AA156" s="4">
        <v>1.36933867948053</v>
      </c>
      <c r="AB156" s="5">
        <v>692</v>
      </c>
      <c r="AC156" s="5">
        <v>1</v>
      </c>
      <c r="AD156" s="5" t="s">
        <v>761</v>
      </c>
      <c r="AE156" s="4">
        <f>VLOOKUP($AD156,STARING_REEKSEN!$A:$I,3,0)</f>
        <v>0</v>
      </c>
      <c r="AF156" s="4">
        <f>VLOOKUP($AD156,STARING_REEKSEN!$A:$I,4,0)</f>
        <v>0.45</v>
      </c>
      <c r="AG156" s="4">
        <f>VLOOKUP($AD156,STARING_REEKSEN!$A:$I,7,0)/100</f>
        <v>0.17809999999999998</v>
      </c>
      <c r="AH156" s="4">
        <f t="shared" si="21"/>
        <v>0.25</v>
      </c>
      <c r="AI156" s="4">
        <f t="shared" si="22"/>
        <v>1.4037057832678272</v>
      </c>
      <c r="AJ156" s="4">
        <f t="shared" si="23"/>
        <v>0.1125</v>
      </c>
      <c r="AK156" s="4">
        <f t="shared" si="24"/>
        <v>1.25</v>
      </c>
      <c r="AL156" s="4">
        <f t="shared" si="25"/>
        <v>0.21</v>
      </c>
      <c r="AM156" s="4">
        <f t="shared" si="26"/>
        <v>0.42</v>
      </c>
      <c r="AN156">
        <f t="shared" si="27"/>
        <v>0.04</v>
      </c>
      <c r="AO156">
        <f t="shared" si="28"/>
        <v>0</v>
      </c>
      <c r="AP156">
        <f t="shared" si="29"/>
        <v>0</v>
      </c>
    </row>
    <row r="157" spans="1:42" x14ac:dyDescent="0.2">
      <c r="A157" s="4">
        <v>317</v>
      </c>
      <c r="B157" s="4">
        <v>70</v>
      </c>
      <c r="C157" s="5">
        <v>8090</v>
      </c>
      <c r="D157" s="5" t="s">
        <v>476</v>
      </c>
      <c r="E157" s="5" t="s">
        <v>714</v>
      </c>
      <c r="F157" s="5">
        <v>2</v>
      </c>
      <c r="G157" s="5" t="s">
        <v>760</v>
      </c>
      <c r="H157" s="5">
        <v>25</v>
      </c>
      <c r="I157" s="5">
        <v>70</v>
      </c>
      <c r="J157" s="23">
        <v>4.5</v>
      </c>
      <c r="K157" s="7">
        <v>3</v>
      </c>
      <c r="L157" s="7">
        <v>7</v>
      </c>
      <c r="M157" s="8">
        <v>4</v>
      </c>
      <c r="N157" s="5">
        <v>3</v>
      </c>
      <c r="O157" s="5">
        <v>8</v>
      </c>
      <c r="P157" s="9">
        <v>15</v>
      </c>
      <c r="Q157" s="10">
        <v>19</v>
      </c>
      <c r="R157" s="5">
        <v>15</v>
      </c>
      <c r="S157" s="5">
        <v>35</v>
      </c>
      <c r="T157" s="5">
        <v>150</v>
      </c>
      <c r="U157" s="5">
        <v>130</v>
      </c>
      <c r="V157" s="5">
        <v>180</v>
      </c>
      <c r="W157" s="11">
        <v>4.4000000000000004</v>
      </c>
      <c r="X157" s="7">
        <v>4</v>
      </c>
      <c r="Y157" s="7">
        <v>4.8</v>
      </c>
      <c r="Z157" s="12">
        <v>0</v>
      </c>
      <c r="AA157" s="4">
        <v>1.3923335129171699</v>
      </c>
      <c r="AB157" s="5">
        <v>692</v>
      </c>
      <c r="AC157" s="5">
        <v>1</v>
      </c>
      <c r="AD157" s="5" t="s">
        <v>761</v>
      </c>
      <c r="AE157" s="4">
        <f>VLOOKUP($AD157,STARING_REEKSEN!$A:$I,3,0)</f>
        <v>0</v>
      </c>
      <c r="AF157" s="4">
        <f>VLOOKUP($AD157,STARING_REEKSEN!$A:$I,4,0)</f>
        <v>0.45</v>
      </c>
      <c r="AG157" s="4">
        <f>VLOOKUP($AD157,STARING_REEKSEN!$A:$I,7,0)/100</f>
        <v>0.17809999999999998</v>
      </c>
      <c r="AH157" s="4">
        <f t="shared" si="21"/>
        <v>0.45</v>
      </c>
      <c r="AI157" s="4">
        <f t="shared" si="22"/>
        <v>2.5266704098820889</v>
      </c>
      <c r="AJ157" s="4">
        <f t="shared" si="23"/>
        <v>0.20250000000000001</v>
      </c>
      <c r="AK157" s="4">
        <f t="shared" si="24"/>
        <v>2.0249999999999999</v>
      </c>
      <c r="AL157" s="4">
        <f t="shared" si="25"/>
        <v>0.21</v>
      </c>
      <c r="AM157" s="4">
        <f t="shared" si="26"/>
        <v>0.42</v>
      </c>
      <c r="AN157">
        <f t="shared" si="27"/>
        <v>0.04</v>
      </c>
      <c r="AO157">
        <f t="shared" si="28"/>
        <v>0</v>
      </c>
      <c r="AP157">
        <f t="shared" si="29"/>
        <v>0</v>
      </c>
    </row>
    <row r="158" spans="1:42" x14ac:dyDescent="0.2">
      <c r="A158" s="4">
        <v>317</v>
      </c>
      <c r="B158" s="4">
        <v>70</v>
      </c>
      <c r="C158" s="5">
        <v>8090</v>
      </c>
      <c r="D158" s="5" t="s">
        <v>476</v>
      </c>
      <c r="E158" s="5" t="s">
        <v>714</v>
      </c>
      <c r="F158" s="5">
        <v>3</v>
      </c>
      <c r="G158" s="5" t="s">
        <v>757</v>
      </c>
      <c r="H158" s="5">
        <v>70</v>
      </c>
      <c r="I158" s="5">
        <v>90</v>
      </c>
      <c r="J158" s="23">
        <v>3.3</v>
      </c>
      <c r="K158" s="7">
        <v>2</v>
      </c>
      <c r="L158" s="7">
        <v>7</v>
      </c>
      <c r="M158" s="8">
        <v>4</v>
      </c>
      <c r="N158" s="5">
        <v>3</v>
      </c>
      <c r="O158" s="5">
        <v>8</v>
      </c>
      <c r="P158" s="9">
        <v>15</v>
      </c>
      <c r="Q158" s="10">
        <v>19</v>
      </c>
      <c r="R158" s="5">
        <v>15</v>
      </c>
      <c r="S158" s="5">
        <v>35</v>
      </c>
      <c r="T158" s="5">
        <v>150</v>
      </c>
      <c r="U158" s="5">
        <v>130</v>
      </c>
      <c r="V158" s="5">
        <v>180</v>
      </c>
      <c r="W158" s="11">
        <v>4.4000000000000004</v>
      </c>
      <c r="X158" s="7">
        <v>4</v>
      </c>
      <c r="Y158" s="7">
        <v>4.8</v>
      </c>
      <c r="Z158" s="12">
        <v>0</v>
      </c>
      <c r="AA158" s="4">
        <v>1.43649529112969</v>
      </c>
      <c r="AB158" s="5">
        <v>410</v>
      </c>
      <c r="AC158" s="5">
        <v>1</v>
      </c>
      <c r="AD158" s="5" t="s">
        <v>761</v>
      </c>
      <c r="AE158" s="4">
        <f>VLOOKUP($AD158,STARING_REEKSEN!$A:$I,3,0)</f>
        <v>0</v>
      </c>
      <c r="AF158" s="4">
        <f>VLOOKUP($AD158,STARING_REEKSEN!$A:$I,4,0)</f>
        <v>0.45</v>
      </c>
      <c r="AG158" s="4">
        <f>VLOOKUP($AD158,STARING_REEKSEN!$A:$I,7,0)/100</f>
        <v>0.17809999999999998</v>
      </c>
      <c r="AH158" s="4">
        <f t="shared" si="21"/>
        <v>0.2</v>
      </c>
      <c r="AI158" s="4">
        <f t="shared" si="22"/>
        <v>1.1229646266142619</v>
      </c>
      <c r="AJ158" s="4">
        <f t="shared" si="23"/>
        <v>9.0000000000000011E-2</v>
      </c>
      <c r="AK158" s="4">
        <f t="shared" si="24"/>
        <v>0.66</v>
      </c>
      <c r="AL158" s="4">
        <f t="shared" si="25"/>
        <v>0.21</v>
      </c>
      <c r="AM158" s="4">
        <f t="shared" si="26"/>
        <v>0.42</v>
      </c>
      <c r="AN158">
        <f t="shared" si="27"/>
        <v>0.04</v>
      </c>
      <c r="AO158">
        <f t="shared" si="28"/>
        <v>0</v>
      </c>
      <c r="AP158">
        <f t="shared" si="29"/>
        <v>0</v>
      </c>
    </row>
    <row r="159" spans="1:42" x14ac:dyDescent="0.2">
      <c r="A159" s="4">
        <v>317</v>
      </c>
      <c r="B159" s="4">
        <v>70</v>
      </c>
      <c r="C159" s="5">
        <v>8090</v>
      </c>
      <c r="D159" s="5" t="s">
        <v>476</v>
      </c>
      <c r="E159" s="5" t="s">
        <v>714</v>
      </c>
      <c r="F159" s="5">
        <v>4</v>
      </c>
      <c r="G159" s="5" t="s">
        <v>735</v>
      </c>
      <c r="H159" s="5">
        <v>90</v>
      </c>
      <c r="I159" s="5">
        <v>110</v>
      </c>
      <c r="J159" s="23">
        <v>1.6</v>
      </c>
      <c r="K159" s="7">
        <v>0.5</v>
      </c>
      <c r="L159" s="7">
        <v>5</v>
      </c>
      <c r="M159" s="8">
        <v>4</v>
      </c>
      <c r="N159" s="5">
        <v>3</v>
      </c>
      <c r="O159" s="5">
        <v>8</v>
      </c>
      <c r="P159" s="9">
        <v>15</v>
      </c>
      <c r="Q159" s="10">
        <v>19</v>
      </c>
      <c r="R159" s="5">
        <v>15</v>
      </c>
      <c r="S159" s="5">
        <v>35</v>
      </c>
      <c r="T159" s="5">
        <v>150</v>
      </c>
      <c r="U159" s="5">
        <v>130</v>
      </c>
      <c r="V159" s="5">
        <v>180</v>
      </c>
      <c r="W159" s="11">
        <v>4.4000000000000004</v>
      </c>
      <c r="X159" s="7">
        <v>4</v>
      </c>
      <c r="Y159" s="7">
        <v>4.8</v>
      </c>
      <c r="Z159" s="12">
        <v>0</v>
      </c>
      <c r="AA159" s="4">
        <v>1.5801314906088699</v>
      </c>
      <c r="AB159" s="5">
        <v>410</v>
      </c>
      <c r="AC159" s="5">
        <v>0</v>
      </c>
      <c r="AD159" s="5" t="s">
        <v>717</v>
      </c>
      <c r="AE159" s="4">
        <f>VLOOKUP($AD159,STARING_REEKSEN!$A:$I,3,0)</f>
        <v>0</v>
      </c>
      <c r="AF159" s="4">
        <f>VLOOKUP($AD159,STARING_REEKSEN!$A:$I,4,0)</f>
        <v>0.34</v>
      </c>
      <c r="AG159" s="4">
        <f>VLOOKUP($AD159,STARING_REEKSEN!$A:$I,7,0)/100</f>
        <v>0.44600000000000001</v>
      </c>
      <c r="AH159" s="4">
        <f t="shared" si="21"/>
        <v>0.2</v>
      </c>
      <c r="AI159" s="4">
        <f t="shared" si="22"/>
        <v>0.44843049327354262</v>
      </c>
      <c r="AJ159" s="4">
        <f t="shared" si="23"/>
        <v>6.8000000000000005E-2</v>
      </c>
      <c r="AK159" s="4">
        <f t="shared" si="24"/>
        <v>0.32000000000000006</v>
      </c>
      <c r="AL159" s="4">
        <f t="shared" si="25"/>
        <v>0.21</v>
      </c>
      <c r="AM159" s="4">
        <f t="shared" si="26"/>
        <v>0.42</v>
      </c>
      <c r="AN159">
        <f t="shared" si="27"/>
        <v>0.04</v>
      </c>
      <c r="AO159">
        <f t="shared" si="28"/>
        <v>0</v>
      </c>
      <c r="AP159">
        <f t="shared" si="29"/>
        <v>0</v>
      </c>
    </row>
    <row r="160" spans="1:42" x14ac:dyDescent="0.2">
      <c r="A160" s="4">
        <v>317</v>
      </c>
      <c r="B160" s="4">
        <v>70</v>
      </c>
      <c r="C160" s="5">
        <v>8090</v>
      </c>
      <c r="D160" s="5" t="s">
        <v>476</v>
      </c>
      <c r="E160" s="5" t="s">
        <v>714</v>
      </c>
      <c r="F160" s="5">
        <v>5</v>
      </c>
      <c r="G160" s="5" t="s">
        <v>691</v>
      </c>
      <c r="H160" s="5">
        <v>110</v>
      </c>
      <c r="I160" s="5">
        <v>120</v>
      </c>
      <c r="J160" s="23">
        <v>0.3</v>
      </c>
      <c r="K160" s="7">
        <v>0.1</v>
      </c>
      <c r="L160" s="7">
        <v>1</v>
      </c>
      <c r="M160" s="8">
        <v>4</v>
      </c>
      <c r="N160" s="5">
        <v>3</v>
      </c>
      <c r="O160" s="5">
        <v>8</v>
      </c>
      <c r="P160" s="9">
        <v>15</v>
      </c>
      <c r="Q160" s="10">
        <v>19</v>
      </c>
      <c r="R160" s="5">
        <v>10</v>
      </c>
      <c r="S160" s="5">
        <v>35</v>
      </c>
      <c r="T160" s="5">
        <v>150</v>
      </c>
      <c r="U160" s="5">
        <v>130</v>
      </c>
      <c r="V160" s="5">
        <v>180</v>
      </c>
      <c r="W160" s="11">
        <v>4.8</v>
      </c>
      <c r="X160" s="7">
        <v>4</v>
      </c>
      <c r="Y160" s="7">
        <v>5</v>
      </c>
      <c r="Z160" s="12">
        <v>0</v>
      </c>
      <c r="AA160" s="4">
        <v>1.6422013569557401</v>
      </c>
      <c r="AB160" s="5">
        <v>410</v>
      </c>
      <c r="AC160" s="5">
        <v>0</v>
      </c>
      <c r="AD160" s="5" t="s">
        <v>717</v>
      </c>
      <c r="AE160" s="4">
        <f>VLOOKUP($AD160,STARING_REEKSEN!$A:$I,3,0)</f>
        <v>0</v>
      </c>
      <c r="AF160" s="4">
        <f>VLOOKUP($AD160,STARING_REEKSEN!$A:$I,4,0)</f>
        <v>0.34</v>
      </c>
      <c r="AG160" s="4">
        <f>VLOOKUP($AD160,STARING_REEKSEN!$A:$I,7,0)/100</f>
        <v>0.44600000000000001</v>
      </c>
      <c r="AH160" s="4">
        <f t="shared" si="21"/>
        <v>0.1</v>
      </c>
      <c r="AI160" s="4">
        <f t="shared" si="22"/>
        <v>0.22421524663677131</v>
      </c>
      <c r="AJ160" s="4">
        <f t="shared" si="23"/>
        <v>3.4000000000000002E-2</v>
      </c>
      <c r="AK160" s="4">
        <f t="shared" si="24"/>
        <v>0.03</v>
      </c>
      <c r="AL160" s="4">
        <f t="shared" si="25"/>
        <v>0.21</v>
      </c>
      <c r="AM160" s="4">
        <f t="shared" si="26"/>
        <v>0.42</v>
      </c>
      <c r="AN160">
        <f t="shared" si="27"/>
        <v>0.04</v>
      </c>
      <c r="AO160">
        <f t="shared" si="28"/>
        <v>0</v>
      </c>
      <c r="AP160">
        <f t="shared" si="29"/>
        <v>0</v>
      </c>
    </row>
    <row r="161" spans="1:42" x14ac:dyDescent="0.2">
      <c r="A161" s="4">
        <v>318</v>
      </c>
      <c r="B161" s="4">
        <v>84</v>
      </c>
      <c r="C161" s="5">
        <v>8101</v>
      </c>
      <c r="D161" s="5" t="s">
        <v>767</v>
      </c>
      <c r="E161" s="5" t="s">
        <v>685</v>
      </c>
      <c r="F161" s="5">
        <v>1</v>
      </c>
      <c r="G161" s="5" t="s">
        <v>707</v>
      </c>
      <c r="H161" s="5">
        <v>0</v>
      </c>
      <c r="I161" s="5">
        <v>25</v>
      </c>
      <c r="J161" s="23">
        <v>6</v>
      </c>
      <c r="K161" s="7">
        <v>4</v>
      </c>
      <c r="L161" s="7">
        <v>10</v>
      </c>
      <c r="M161" s="8">
        <v>5</v>
      </c>
      <c r="N161" s="5">
        <v>3</v>
      </c>
      <c r="O161" s="5">
        <v>10</v>
      </c>
      <c r="P161" s="9">
        <v>23</v>
      </c>
      <c r="Q161" s="10">
        <v>28</v>
      </c>
      <c r="R161" s="5">
        <v>15</v>
      </c>
      <c r="S161" s="5">
        <v>40</v>
      </c>
      <c r="T161" s="5">
        <v>150</v>
      </c>
      <c r="U161" s="5">
        <v>130</v>
      </c>
      <c r="V161" s="5">
        <v>180</v>
      </c>
      <c r="W161" s="11">
        <v>4.4000000000000004</v>
      </c>
      <c r="X161" s="7">
        <v>4</v>
      </c>
      <c r="Y161" s="7">
        <v>5</v>
      </c>
      <c r="Z161" s="12">
        <v>0</v>
      </c>
      <c r="AA161" s="4">
        <v>1.31415507164992</v>
      </c>
      <c r="AB161" s="5">
        <v>692</v>
      </c>
      <c r="AC161" s="5">
        <v>1</v>
      </c>
      <c r="AD161" s="5" t="s">
        <v>761</v>
      </c>
      <c r="AE161" s="4">
        <f>VLOOKUP($AD161,STARING_REEKSEN!$A:$I,3,0)</f>
        <v>0</v>
      </c>
      <c r="AF161" s="4">
        <f>VLOOKUP($AD161,STARING_REEKSEN!$A:$I,4,0)</f>
        <v>0.45</v>
      </c>
      <c r="AG161" s="4">
        <f>VLOOKUP($AD161,STARING_REEKSEN!$A:$I,7,0)/100</f>
        <v>0.17809999999999998</v>
      </c>
      <c r="AH161" s="4">
        <f t="shared" si="21"/>
        <v>0.25</v>
      </c>
      <c r="AI161" s="4">
        <f t="shared" si="22"/>
        <v>1.4037057832678272</v>
      </c>
      <c r="AJ161" s="4">
        <f t="shared" si="23"/>
        <v>0.1125</v>
      </c>
      <c r="AK161" s="4">
        <f t="shared" si="24"/>
        <v>1.5</v>
      </c>
      <c r="AL161" s="4">
        <f t="shared" si="25"/>
        <v>0.01</v>
      </c>
      <c r="AM161" s="4">
        <f t="shared" si="26"/>
        <v>0.42</v>
      </c>
      <c r="AN161">
        <f t="shared" si="27"/>
        <v>0.03</v>
      </c>
      <c r="AO161">
        <f t="shared" si="28"/>
        <v>0</v>
      </c>
      <c r="AP161">
        <f t="shared" si="29"/>
        <v>0</v>
      </c>
    </row>
    <row r="162" spans="1:42" x14ac:dyDescent="0.2">
      <c r="A162" s="4">
        <v>318</v>
      </c>
      <c r="B162" s="4">
        <v>84</v>
      </c>
      <c r="C162" s="5">
        <v>8101</v>
      </c>
      <c r="D162" s="5" t="s">
        <v>767</v>
      </c>
      <c r="E162" s="5" t="s">
        <v>685</v>
      </c>
      <c r="F162" s="5">
        <v>2</v>
      </c>
      <c r="G162" s="5" t="s">
        <v>760</v>
      </c>
      <c r="H162" s="5">
        <v>25</v>
      </c>
      <c r="I162" s="5">
        <v>60</v>
      </c>
      <c r="J162" s="23">
        <v>5</v>
      </c>
      <c r="K162" s="7">
        <v>3</v>
      </c>
      <c r="L162" s="7">
        <v>8</v>
      </c>
      <c r="M162" s="8">
        <v>5</v>
      </c>
      <c r="N162" s="5">
        <v>3</v>
      </c>
      <c r="O162" s="5">
        <v>10</v>
      </c>
      <c r="P162" s="9">
        <v>23</v>
      </c>
      <c r="Q162" s="10">
        <v>28</v>
      </c>
      <c r="R162" s="5">
        <v>15</v>
      </c>
      <c r="S162" s="5">
        <v>40</v>
      </c>
      <c r="T162" s="5">
        <v>150</v>
      </c>
      <c r="U162" s="5">
        <v>130</v>
      </c>
      <c r="V162" s="5">
        <v>180</v>
      </c>
      <c r="W162" s="11">
        <v>4.2</v>
      </c>
      <c r="X162" s="7">
        <v>3.9</v>
      </c>
      <c r="Y162" s="7">
        <v>4.8</v>
      </c>
      <c r="Z162" s="12">
        <v>0</v>
      </c>
      <c r="AA162" s="4">
        <v>1.3467193561748301</v>
      </c>
      <c r="AB162" s="5">
        <v>692</v>
      </c>
      <c r="AC162" s="5">
        <v>1</v>
      </c>
      <c r="AD162" s="5" t="s">
        <v>761</v>
      </c>
      <c r="AE162" s="4">
        <f>VLOOKUP($AD162,STARING_REEKSEN!$A:$I,3,0)</f>
        <v>0</v>
      </c>
      <c r="AF162" s="4">
        <f>VLOOKUP($AD162,STARING_REEKSEN!$A:$I,4,0)</f>
        <v>0.45</v>
      </c>
      <c r="AG162" s="4">
        <f>VLOOKUP($AD162,STARING_REEKSEN!$A:$I,7,0)/100</f>
        <v>0.17809999999999998</v>
      </c>
      <c r="AH162" s="4">
        <f t="shared" si="21"/>
        <v>0.35</v>
      </c>
      <c r="AI162" s="4">
        <f t="shared" si="22"/>
        <v>1.965188096574958</v>
      </c>
      <c r="AJ162" s="4">
        <f t="shared" si="23"/>
        <v>0.1575</v>
      </c>
      <c r="AK162" s="4">
        <f t="shared" si="24"/>
        <v>1.75</v>
      </c>
      <c r="AL162" s="4">
        <f t="shared" si="25"/>
        <v>0.01</v>
      </c>
      <c r="AM162" s="4">
        <f t="shared" si="26"/>
        <v>0.42</v>
      </c>
      <c r="AN162">
        <f t="shared" si="27"/>
        <v>0.03</v>
      </c>
      <c r="AO162">
        <f t="shared" si="28"/>
        <v>0</v>
      </c>
      <c r="AP162">
        <f t="shared" si="29"/>
        <v>0</v>
      </c>
    </row>
    <row r="163" spans="1:42" x14ac:dyDescent="0.2">
      <c r="A163" s="4">
        <v>318</v>
      </c>
      <c r="B163" s="4">
        <v>84</v>
      </c>
      <c r="C163" s="5">
        <v>8101</v>
      </c>
      <c r="D163" s="5" t="s">
        <v>767</v>
      </c>
      <c r="E163" s="5" t="s">
        <v>685</v>
      </c>
      <c r="F163" s="5">
        <v>3</v>
      </c>
      <c r="G163" s="5" t="s">
        <v>757</v>
      </c>
      <c r="H163" s="5">
        <v>60</v>
      </c>
      <c r="I163" s="5">
        <v>75</v>
      </c>
      <c r="J163" s="23">
        <v>3.6</v>
      </c>
      <c r="K163" s="7">
        <v>2</v>
      </c>
      <c r="L163" s="7">
        <v>8</v>
      </c>
      <c r="M163" s="8">
        <v>5</v>
      </c>
      <c r="N163" s="5">
        <v>3</v>
      </c>
      <c r="O163" s="5">
        <v>10</v>
      </c>
      <c r="P163" s="9">
        <v>20</v>
      </c>
      <c r="Q163" s="10">
        <v>25</v>
      </c>
      <c r="R163" s="5">
        <v>15</v>
      </c>
      <c r="S163" s="5">
        <v>40</v>
      </c>
      <c r="T163" s="5">
        <v>150</v>
      </c>
      <c r="U163" s="5">
        <v>130</v>
      </c>
      <c r="V163" s="5">
        <v>180</v>
      </c>
      <c r="W163" s="11">
        <v>4.2</v>
      </c>
      <c r="X163" s="7">
        <v>3.9</v>
      </c>
      <c r="Y163" s="7">
        <v>4.8</v>
      </c>
      <c r="Z163" s="12">
        <v>0</v>
      </c>
      <c r="AA163" s="4">
        <v>1.4062732293768301</v>
      </c>
      <c r="AB163" s="5">
        <v>410</v>
      </c>
      <c r="AC163" s="5">
        <v>1</v>
      </c>
      <c r="AD163" s="5" t="s">
        <v>761</v>
      </c>
      <c r="AE163" s="4">
        <f>VLOOKUP($AD163,STARING_REEKSEN!$A:$I,3,0)</f>
        <v>0</v>
      </c>
      <c r="AF163" s="4">
        <f>VLOOKUP($AD163,STARING_REEKSEN!$A:$I,4,0)</f>
        <v>0.45</v>
      </c>
      <c r="AG163" s="4">
        <f>VLOOKUP($AD163,STARING_REEKSEN!$A:$I,7,0)/100</f>
        <v>0.17809999999999998</v>
      </c>
      <c r="AH163" s="4">
        <f t="shared" si="21"/>
        <v>0.15</v>
      </c>
      <c r="AI163" s="4">
        <f t="shared" si="22"/>
        <v>0.8422234699606963</v>
      </c>
      <c r="AJ163" s="4">
        <f t="shared" si="23"/>
        <v>6.7500000000000004E-2</v>
      </c>
      <c r="AK163" s="4">
        <f t="shared" si="24"/>
        <v>0.54</v>
      </c>
      <c r="AL163" s="4">
        <f t="shared" si="25"/>
        <v>0.01</v>
      </c>
      <c r="AM163" s="4">
        <f t="shared" si="26"/>
        <v>0.42</v>
      </c>
      <c r="AN163">
        <f t="shared" si="27"/>
        <v>0.03</v>
      </c>
      <c r="AO163">
        <f t="shared" si="28"/>
        <v>0</v>
      </c>
      <c r="AP163">
        <f t="shared" si="29"/>
        <v>0</v>
      </c>
    </row>
    <row r="164" spans="1:42" x14ac:dyDescent="0.2">
      <c r="A164" s="4">
        <v>318</v>
      </c>
      <c r="B164" s="4">
        <v>84</v>
      </c>
      <c r="C164" s="5">
        <v>8101</v>
      </c>
      <c r="D164" s="5" t="s">
        <v>767</v>
      </c>
      <c r="E164" s="5" t="s">
        <v>685</v>
      </c>
      <c r="F164" s="5">
        <v>4</v>
      </c>
      <c r="G164" s="5" t="s">
        <v>758</v>
      </c>
      <c r="H164" s="5">
        <v>75</v>
      </c>
      <c r="I164" s="5">
        <v>90</v>
      </c>
      <c r="J164" s="23">
        <v>1.3</v>
      </c>
      <c r="K164" s="7">
        <v>0.3</v>
      </c>
      <c r="L164" s="7">
        <v>5</v>
      </c>
      <c r="M164" s="8">
        <v>5</v>
      </c>
      <c r="N164" s="5">
        <v>3</v>
      </c>
      <c r="O164" s="5">
        <v>10</v>
      </c>
      <c r="P164" s="9">
        <v>20</v>
      </c>
      <c r="Q164" s="10">
        <v>25</v>
      </c>
      <c r="R164" s="5">
        <v>10</v>
      </c>
      <c r="S164" s="5">
        <v>40</v>
      </c>
      <c r="T164" s="5">
        <v>150</v>
      </c>
      <c r="U164" s="5">
        <v>130</v>
      </c>
      <c r="V164" s="5">
        <v>180</v>
      </c>
      <c r="W164" s="11">
        <v>4.3</v>
      </c>
      <c r="X164" s="7">
        <v>3.9</v>
      </c>
      <c r="Y164" s="7">
        <v>4.8</v>
      </c>
      <c r="Z164" s="12">
        <v>0</v>
      </c>
      <c r="AA164" s="4">
        <v>1.57040264719653</v>
      </c>
      <c r="AB164" s="5">
        <v>410</v>
      </c>
      <c r="AC164" s="5">
        <v>0</v>
      </c>
      <c r="AD164" s="5" t="s">
        <v>717</v>
      </c>
      <c r="AE164" s="4">
        <f>VLOOKUP($AD164,STARING_REEKSEN!$A:$I,3,0)</f>
        <v>0</v>
      </c>
      <c r="AF164" s="4">
        <f>VLOOKUP($AD164,STARING_REEKSEN!$A:$I,4,0)</f>
        <v>0.34</v>
      </c>
      <c r="AG164" s="4">
        <f>VLOOKUP($AD164,STARING_REEKSEN!$A:$I,7,0)/100</f>
        <v>0.44600000000000001</v>
      </c>
      <c r="AH164" s="4">
        <f t="shared" si="21"/>
        <v>0.15</v>
      </c>
      <c r="AI164" s="4">
        <f t="shared" si="22"/>
        <v>0.33632286995515692</v>
      </c>
      <c r="AJ164" s="4">
        <f t="shared" si="23"/>
        <v>5.1000000000000004E-2</v>
      </c>
      <c r="AK164" s="4">
        <f t="shared" si="24"/>
        <v>0.19500000000000001</v>
      </c>
      <c r="AL164" s="4">
        <f t="shared" si="25"/>
        <v>0.01</v>
      </c>
      <c r="AM164" s="4">
        <f t="shared" si="26"/>
        <v>0.42</v>
      </c>
      <c r="AN164">
        <f t="shared" si="27"/>
        <v>0.03</v>
      </c>
      <c r="AO164">
        <f t="shared" si="28"/>
        <v>0</v>
      </c>
      <c r="AP164">
        <f t="shared" si="29"/>
        <v>0</v>
      </c>
    </row>
    <row r="165" spans="1:42" x14ac:dyDescent="0.2">
      <c r="A165" s="4">
        <v>318</v>
      </c>
      <c r="B165" s="4">
        <v>84</v>
      </c>
      <c r="C165" s="5">
        <v>8101</v>
      </c>
      <c r="D165" s="5" t="s">
        <v>767</v>
      </c>
      <c r="E165" s="5" t="s">
        <v>685</v>
      </c>
      <c r="F165" s="5">
        <v>5</v>
      </c>
      <c r="G165" s="5" t="s">
        <v>719</v>
      </c>
      <c r="H165" s="5">
        <v>90</v>
      </c>
      <c r="I165" s="5">
        <v>120</v>
      </c>
      <c r="J165" s="23">
        <v>0.3</v>
      </c>
      <c r="K165" s="7">
        <v>0.1</v>
      </c>
      <c r="L165" s="7">
        <v>1</v>
      </c>
      <c r="M165" s="8">
        <v>12</v>
      </c>
      <c r="N165" s="5">
        <v>8</v>
      </c>
      <c r="O165" s="5">
        <v>20</v>
      </c>
      <c r="P165" s="9">
        <v>43</v>
      </c>
      <c r="Q165" s="10">
        <v>55</v>
      </c>
      <c r="R165" s="5">
        <v>45</v>
      </c>
      <c r="S165" s="5">
        <v>85</v>
      </c>
      <c r="T165" s="5">
        <v>120</v>
      </c>
      <c r="U165" s="5">
        <v>100</v>
      </c>
      <c r="V165" s="5">
        <v>150</v>
      </c>
      <c r="W165" s="11">
        <v>4.3</v>
      </c>
      <c r="X165" s="7">
        <v>3.9</v>
      </c>
      <c r="Y165" s="7">
        <v>4.8</v>
      </c>
      <c r="Z165" s="12">
        <v>0</v>
      </c>
      <c r="AA165" s="4">
        <v>1.5887048313837</v>
      </c>
      <c r="AB165" s="5">
        <v>420</v>
      </c>
      <c r="AC165" s="5">
        <v>0</v>
      </c>
      <c r="AD165" s="5" t="s">
        <v>701</v>
      </c>
      <c r="AE165" s="4">
        <f>VLOOKUP($AD165,STARING_REEKSEN!$A:$I,3,0)</f>
        <v>0</v>
      </c>
      <c r="AF165" s="4">
        <f>VLOOKUP($AD165,STARING_REEKSEN!$A:$I,4,0)</f>
        <v>0.38</v>
      </c>
      <c r="AG165" s="4">
        <f>VLOOKUP($AD165,STARING_REEKSEN!$A:$I,7,0)/100</f>
        <v>3.5999999999999999E-3</v>
      </c>
      <c r="AH165" s="4">
        <f t="shared" si="21"/>
        <v>0.3</v>
      </c>
      <c r="AI165" s="4">
        <f t="shared" si="22"/>
        <v>83.333333333333329</v>
      </c>
      <c r="AJ165" s="4">
        <f t="shared" si="23"/>
        <v>0.11399999999999999</v>
      </c>
      <c r="AK165" s="4">
        <f t="shared" si="24"/>
        <v>0.09</v>
      </c>
      <c r="AL165" s="4">
        <f t="shared" si="25"/>
        <v>0.01</v>
      </c>
      <c r="AM165" s="4">
        <f t="shared" si="26"/>
        <v>0.42</v>
      </c>
      <c r="AN165">
        <f t="shared" si="27"/>
        <v>0.03</v>
      </c>
      <c r="AO165">
        <f t="shared" si="28"/>
        <v>0</v>
      </c>
      <c r="AP165">
        <f t="shared" si="29"/>
        <v>0</v>
      </c>
    </row>
    <row r="166" spans="1:42" x14ac:dyDescent="0.2">
      <c r="A166" s="4">
        <v>319</v>
      </c>
      <c r="B166" s="4">
        <v>61</v>
      </c>
      <c r="C166" s="5">
        <v>4130</v>
      </c>
      <c r="D166" s="5" t="s">
        <v>768</v>
      </c>
      <c r="E166" s="5" t="s">
        <v>685</v>
      </c>
      <c r="F166" s="5">
        <v>1</v>
      </c>
      <c r="G166" s="5" t="s">
        <v>707</v>
      </c>
      <c r="H166" s="5">
        <v>0</v>
      </c>
      <c r="I166" s="5">
        <v>25</v>
      </c>
      <c r="J166" s="23">
        <v>5.6</v>
      </c>
      <c r="K166" s="7">
        <v>3</v>
      </c>
      <c r="L166" s="7">
        <v>10</v>
      </c>
      <c r="M166" s="8">
        <v>5</v>
      </c>
      <c r="N166" s="5">
        <v>3</v>
      </c>
      <c r="O166" s="5">
        <v>8</v>
      </c>
      <c r="P166" s="9">
        <v>19</v>
      </c>
      <c r="Q166" s="10">
        <v>24</v>
      </c>
      <c r="R166" s="5">
        <v>15</v>
      </c>
      <c r="S166" s="5">
        <v>35</v>
      </c>
      <c r="T166" s="5">
        <v>150</v>
      </c>
      <c r="U166" s="5">
        <v>130</v>
      </c>
      <c r="V166" s="5">
        <v>180</v>
      </c>
      <c r="W166" s="11">
        <v>4.7</v>
      </c>
      <c r="X166" s="7">
        <v>4.5</v>
      </c>
      <c r="Y166" s="7">
        <v>5.2</v>
      </c>
      <c r="Z166" s="12">
        <v>0</v>
      </c>
      <c r="AA166" s="4">
        <v>1.3402182584384199</v>
      </c>
      <c r="AB166" s="5">
        <v>692</v>
      </c>
      <c r="AC166" s="5">
        <v>1</v>
      </c>
      <c r="AD166" s="5" t="s">
        <v>761</v>
      </c>
      <c r="AE166" s="4">
        <f>VLOOKUP($AD166,STARING_REEKSEN!$A:$I,3,0)</f>
        <v>0</v>
      </c>
      <c r="AF166" s="4">
        <f>VLOOKUP($AD166,STARING_REEKSEN!$A:$I,4,0)</f>
        <v>0.45</v>
      </c>
      <c r="AG166" s="4">
        <f>VLOOKUP($AD166,STARING_REEKSEN!$A:$I,7,0)/100</f>
        <v>0.17809999999999998</v>
      </c>
      <c r="AH166" s="4">
        <f t="shared" si="21"/>
        <v>0.25</v>
      </c>
      <c r="AI166" s="4">
        <f t="shared" si="22"/>
        <v>1.4037057832678272</v>
      </c>
      <c r="AJ166" s="4">
        <f t="shared" si="23"/>
        <v>0.1125</v>
      </c>
      <c r="AK166" s="4">
        <f t="shared" si="24"/>
        <v>1.4</v>
      </c>
      <c r="AL166" s="4">
        <f t="shared" si="25"/>
        <v>0.12</v>
      </c>
      <c r="AM166" s="4">
        <f t="shared" si="26"/>
        <v>0.4</v>
      </c>
      <c r="AN166">
        <f t="shared" si="27"/>
        <v>0.02</v>
      </c>
      <c r="AO166">
        <f t="shared" si="28"/>
        <v>0</v>
      </c>
      <c r="AP166">
        <f t="shared" si="29"/>
        <v>0</v>
      </c>
    </row>
    <row r="167" spans="1:42" x14ac:dyDescent="0.2">
      <c r="A167" s="4">
        <v>319</v>
      </c>
      <c r="B167" s="4">
        <v>61</v>
      </c>
      <c r="C167" s="5">
        <v>4130</v>
      </c>
      <c r="D167" s="5" t="s">
        <v>768</v>
      </c>
      <c r="E167" s="5" t="s">
        <v>685</v>
      </c>
      <c r="F167" s="5">
        <v>2</v>
      </c>
      <c r="G167" s="5" t="s">
        <v>757</v>
      </c>
      <c r="H167" s="5">
        <v>25</v>
      </c>
      <c r="I167" s="5">
        <v>40</v>
      </c>
      <c r="J167" s="23">
        <v>5</v>
      </c>
      <c r="K167" s="7">
        <v>3</v>
      </c>
      <c r="L167" s="7">
        <v>10</v>
      </c>
      <c r="M167" s="8">
        <v>5</v>
      </c>
      <c r="N167" s="5">
        <v>3</v>
      </c>
      <c r="O167" s="5">
        <v>8</v>
      </c>
      <c r="P167" s="9">
        <v>19</v>
      </c>
      <c r="Q167" s="10">
        <v>24</v>
      </c>
      <c r="R167" s="5">
        <v>15</v>
      </c>
      <c r="S167" s="5">
        <v>35</v>
      </c>
      <c r="T167" s="5">
        <v>150</v>
      </c>
      <c r="U167" s="5">
        <v>130</v>
      </c>
      <c r="V167" s="5">
        <v>180</v>
      </c>
      <c r="W167" s="11">
        <v>4.5999999999999996</v>
      </c>
      <c r="X167" s="7">
        <v>4.5</v>
      </c>
      <c r="Y167" s="7">
        <v>5.2</v>
      </c>
      <c r="Z167" s="12">
        <v>0</v>
      </c>
      <c r="AA167" s="4">
        <v>1.3603459501395001</v>
      </c>
      <c r="AB167" s="5">
        <v>410</v>
      </c>
      <c r="AC167" s="5">
        <v>1</v>
      </c>
      <c r="AD167" s="5" t="s">
        <v>761</v>
      </c>
      <c r="AE167" s="4">
        <f>VLOOKUP($AD167,STARING_REEKSEN!$A:$I,3,0)</f>
        <v>0</v>
      </c>
      <c r="AF167" s="4">
        <f>VLOOKUP($AD167,STARING_REEKSEN!$A:$I,4,0)</f>
        <v>0.45</v>
      </c>
      <c r="AG167" s="4">
        <f>VLOOKUP($AD167,STARING_REEKSEN!$A:$I,7,0)/100</f>
        <v>0.17809999999999998</v>
      </c>
      <c r="AH167" s="4">
        <f t="shared" si="21"/>
        <v>0.15</v>
      </c>
      <c r="AI167" s="4">
        <f t="shared" si="22"/>
        <v>0.8422234699606963</v>
      </c>
      <c r="AJ167" s="4">
        <f t="shared" si="23"/>
        <v>6.7500000000000004E-2</v>
      </c>
      <c r="AK167" s="4">
        <f t="shared" si="24"/>
        <v>0.75</v>
      </c>
      <c r="AL167" s="4">
        <f t="shared" si="25"/>
        <v>0.12</v>
      </c>
      <c r="AM167" s="4">
        <f t="shared" si="26"/>
        <v>0.4</v>
      </c>
      <c r="AN167">
        <f t="shared" si="27"/>
        <v>0.02</v>
      </c>
      <c r="AO167">
        <f t="shared" si="28"/>
        <v>0</v>
      </c>
      <c r="AP167">
        <f t="shared" si="29"/>
        <v>0</v>
      </c>
    </row>
    <row r="168" spans="1:42" x14ac:dyDescent="0.2">
      <c r="A168" s="4">
        <v>319</v>
      </c>
      <c r="B168" s="4">
        <v>61</v>
      </c>
      <c r="C168" s="5">
        <v>4130</v>
      </c>
      <c r="D168" s="5" t="s">
        <v>768</v>
      </c>
      <c r="E168" s="5" t="s">
        <v>685</v>
      </c>
      <c r="F168" s="5">
        <v>3</v>
      </c>
      <c r="G168" s="5" t="s">
        <v>758</v>
      </c>
      <c r="H168" s="5">
        <v>40</v>
      </c>
      <c r="I168" s="5">
        <v>55</v>
      </c>
      <c r="J168" s="23">
        <v>1.8</v>
      </c>
      <c r="K168" s="7">
        <v>0.5</v>
      </c>
      <c r="L168" s="7">
        <v>5</v>
      </c>
      <c r="M168" s="8">
        <v>5</v>
      </c>
      <c r="N168" s="5">
        <v>3</v>
      </c>
      <c r="O168" s="5">
        <v>8</v>
      </c>
      <c r="P168" s="9">
        <v>16</v>
      </c>
      <c r="Q168" s="10">
        <v>21</v>
      </c>
      <c r="R168" s="5">
        <v>15</v>
      </c>
      <c r="S168" s="5">
        <v>35</v>
      </c>
      <c r="T168" s="5">
        <v>150</v>
      </c>
      <c r="U168" s="5">
        <v>130</v>
      </c>
      <c r="V168" s="5">
        <v>180</v>
      </c>
      <c r="W168" s="11">
        <v>4.5</v>
      </c>
      <c r="X168" s="7">
        <v>4.2</v>
      </c>
      <c r="Y168" s="7">
        <v>5</v>
      </c>
      <c r="Z168" s="12">
        <v>0</v>
      </c>
      <c r="AA168" s="4">
        <v>1.5639673809175501</v>
      </c>
      <c r="AB168" s="5">
        <v>410</v>
      </c>
      <c r="AC168" s="5">
        <v>0</v>
      </c>
      <c r="AD168" s="5" t="s">
        <v>717</v>
      </c>
      <c r="AE168" s="4">
        <f>VLOOKUP($AD168,STARING_REEKSEN!$A:$I,3,0)</f>
        <v>0</v>
      </c>
      <c r="AF168" s="4">
        <f>VLOOKUP($AD168,STARING_REEKSEN!$A:$I,4,0)</f>
        <v>0.34</v>
      </c>
      <c r="AG168" s="4">
        <f>VLOOKUP($AD168,STARING_REEKSEN!$A:$I,7,0)/100</f>
        <v>0.44600000000000001</v>
      </c>
      <c r="AH168" s="4">
        <f t="shared" si="21"/>
        <v>0.15</v>
      </c>
      <c r="AI168" s="4">
        <f t="shared" si="22"/>
        <v>0.33632286995515692</v>
      </c>
      <c r="AJ168" s="4">
        <f t="shared" si="23"/>
        <v>5.1000000000000004E-2</v>
      </c>
      <c r="AK168" s="4">
        <f t="shared" si="24"/>
        <v>0.27</v>
      </c>
      <c r="AL168" s="4">
        <f t="shared" si="25"/>
        <v>0.12</v>
      </c>
      <c r="AM168" s="4">
        <f t="shared" si="26"/>
        <v>0.4</v>
      </c>
      <c r="AN168">
        <f t="shared" si="27"/>
        <v>0.02</v>
      </c>
      <c r="AO168">
        <f t="shared" si="28"/>
        <v>0</v>
      </c>
      <c r="AP168">
        <f t="shared" si="29"/>
        <v>0</v>
      </c>
    </row>
    <row r="169" spans="1:42" x14ac:dyDescent="0.2">
      <c r="A169" s="4">
        <v>319</v>
      </c>
      <c r="B169" s="4">
        <v>61</v>
      </c>
      <c r="C169" s="5">
        <v>4130</v>
      </c>
      <c r="D169" s="5" t="s">
        <v>768</v>
      </c>
      <c r="E169" s="5" t="s">
        <v>685</v>
      </c>
      <c r="F169" s="5">
        <v>4</v>
      </c>
      <c r="G169" s="5" t="s">
        <v>740</v>
      </c>
      <c r="H169" s="5">
        <v>55</v>
      </c>
      <c r="I169" s="5">
        <v>85</v>
      </c>
      <c r="J169" s="23">
        <v>0.4</v>
      </c>
      <c r="K169" s="7">
        <v>0.1</v>
      </c>
      <c r="L169" s="7">
        <v>1</v>
      </c>
      <c r="M169" s="8">
        <v>5</v>
      </c>
      <c r="N169" s="5">
        <v>3</v>
      </c>
      <c r="O169" s="5">
        <v>8</v>
      </c>
      <c r="P169" s="9">
        <v>16</v>
      </c>
      <c r="Q169" s="10">
        <v>21</v>
      </c>
      <c r="R169" s="5">
        <v>15</v>
      </c>
      <c r="S169" s="5">
        <v>35</v>
      </c>
      <c r="T169" s="5">
        <v>150</v>
      </c>
      <c r="U169" s="5">
        <v>130</v>
      </c>
      <c r="V169" s="5">
        <v>180</v>
      </c>
      <c r="W169" s="11">
        <v>4.4000000000000004</v>
      </c>
      <c r="X169" s="7">
        <v>4.2</v>
      </c>
      <c r="Y169" s="7">
        <v>5</v>
      </c>
      <c r="Z169" s="12">
        <v>0</v>
      </c>
      <c r="AA169" s="4">
        <v>1.62962123486762</v>
      </c>
      <c r="AB169" s="5">
        <v>410</v>
      </c>
      <c r="AC169" s="5">
        <v>0</v>
      </c>
      <c r="AD169" s="5" t="s">
        <v>717</v>
      </c>
      <c r="AE169" s="4">
        <f>VLOOKUP($AD169,STARING_REEKSEN!$A:$I,3,0)</f>
        <v>0</v>
      </c>
      <c r="AF169" s="4">
        <f>VLOOKUP($AD169,STARING_REEKSEN!$A:$I,4,0)</f>
        <v>0.34</v>
      </c>
      <c r="AG169" s="4">
        <f>VLOOKUP($AD169,STARING_REEKSEN!$A:$I,7,0)/100</f>
        <v>0.44600000000000001</v>
      </c>
      <c r="AH169" s="4">
        <f t="shared" si="21"/>
        <v>0.3</v>
      </c>
      <c r="AI169" s="4">
        <f t="shared" si="22"/>
        <v>0.67264573991031384</v>
      </c>
      <c r="AJ169" s="4">
        <f t="shared" si="23"/>
        <v>0.10200000000000001</v>
      </c>
      <c r="AK169" s="4">
        <f t="shared" si="24"/>
        <v>0.12</v>
      </c>
      <c r="AL169" s="4">
        <f t="shared" si="25"/>
        <v>0.12</v>
      </c>
      <c r="AM169" s="4">
        <f t="shared" si="26"/>
        <v>0.4</v>
      </c>
      <c r="AN169">
        <f t="shared" si="27"/>
        <v>0.02</v>
      </c>
      <c r="AO169">
        <f t="shared" si="28"/>
        <v>0</v>
      </c>
      <c r="AP169">
        <f t="shared" si="29"/>
        <v>0</v>
      </c>
    </row>
    <row r="170" spans="1:42" x14ac:dyDescent="0.2">
      <c r="A170" s="4">
        <v>319</v>
      </c>
      <c r="B170" s="4">
        <v>61</v>
      </c>
      <c r="C170" s="5">
        <v>4130</v>
      </c>
      <c r="D170" s="5" t="s">
        <v>768</v>
      </c>
      <c r="E170" s="5" t="s">
        <v>685</v>
      </c>
      <c r="F170" s="5">
        <v>5</v>
      </c>
      <c r="G170" s="5" t="s">
        <v>719</v>
      </c>
      <c r="H170" s="5">
        <v>85</v>
      </c>
      <c r="I170" s="5">
        <v>120</v>
      </c>
      <c r="J170" s="23">
        <v>0.2</v>
      </c>
      <c r="K170" s="7">
        <v>0.1</v>
      </c>
      <c r="L170" s="7">
        <v>1</v>
      </c>
      <c r="M170" s="8">
        <v>17</v>
      </c>
      <c r="N170" s="5">
        <v>12</v>
      </c>
      <c r="O170" s="5">
        <v>25</v>
      </c>
      <c r="P170" s="9">
        <v>18</v>
      </c>
      <c r="Q170" s="10">
        <v>35</v>
      </c>
      <c r="R170" s="5">
        <v>30</v>
      </c>
      <c r="S170" s="5">
        <v>45</v>
      </c>
      <c r="T170" s="5">
        <v>170</v>
      </c>
      <c r="U170" s="5">
        <v>150</v>
      </c>
      <c r="V170" s="5">
        <v>200</v>
      </c>
      <c r="W170" s="11">
        <v>4.3</v>
      </c>
      <c r="X170" s="7">
        <v>4</v>
      </c>
      <c r="Y170" s="7">
        <v>5</v>
      </c>
      <c r="Z170" s="12">
        <v>0</v>
      </c>
      <c r="AA170" s="4">
        <v>1.55764765792758</v>
      </c>
      <c r="AB170" s="5">
        <v>510</v>
      </c>
      <c r="AC170" s="5">
        <v>0</v>
      </c>
      <c r="AD170" s="5" t="s">
        <v>730</v>
      </c>
      <c r="AE170" s="4">
        <f>VLOOKUP($AD170,STARING_REEKSEN!$A:$I,3,0)</f>
        <v>0</v>
      </c>
      <c r="AF170" s="4">
        <f>VLOOKUP($AD170,STARING_REEKSEN!$A:$I,4,0)</f>
        <v>0.41</v>
      </c>
      <c r="AG170" s="4">
        <f>VLOOKUP($AD170,STARING_REEKSEN!$A:$I,7,0)/100</f>
        <v>5.4800000000000001E-2</v>
      </c>
      <c r="AH170" s="4">
        <f t="shared" si="21"/>
        <v>0.35</v>
      </c>
      <c r="AI170" s="4">
        <f t="shared" si="22"/>
        <v>6.3868613138686126</v>
      </c>
      <c r="AJ170" s="4">
        <f t="shared" si="23"/>
        <v>0.14349999999999999</v>
      </c>
      <c r="AK170" s="4">
        <f t="shared" si="24"/>
        <v>6.9999999999999993E-2</v>
      </c>
      <c r="AL170" s="4">
        <f t="shared" si="25"/>
        <v>0.12</v>
      </c>
      <c r="AM170" s="4">
        <f t="shared" si="26"/>
        <v>0.4</v>
      </c>
      <c r="AN170">
        <f t="shared" si="27"/>
        <v>0.02</v>
      </c>
      <c r="AO170">
        <f t="shared" si="28"/>
        <v>0</v>
      </c>
      <c r="AP170">
        <f t="shared" si="29"/>
        <v>0</v>
      </c>
    </row>
    <row r="171" spans="1:42" x14ac:dyDescent="0.2">
      <c r="A171" s="4">
        <v>320</v>
      </c>
      <c r="B171" s="4">
        <v>34</v>
      </c>
      <c r="C171" s="5">
        <v>4160</v>
      </c>
      <c r="D171" s="5" t="s">
        <v>769</v>
      </c>
      <c r="E171" s="5" t="s">
        <v>732</v>
      </c>
      <c r="F171" s="5">
        <v>1</v>
      </c>
      <c r="G171" s="5" t="s">
        <v>713</v>
      </c>
      <c r="H171" s="5">
        <v>0</v>
      </c>
      <c r="I171" s="5">
        <v>8</v>
      </c>
      <c r="J171" s="23">
        <v>6.8</v>
      </c>
      <c r="K171" s="7">
        <v>2</v>
      </c>
      <c r="L171" s="7">
        <v>12</v>
      </c>
      <c r="M171" s="8">
        <v>2</v>
      </c>
      <c r="N171" s="5">
        <v>1</v>
      </c>
      <c r="O171" s="5">
        <v>4</v>
      </c>
      <c r="P171" s="9">
        <v>6</v>
      </c>
      <c r="Q171" s="10">
        <v>8</v>
      </c>
      <c r="R171" s="5">
        <v>5</v>
      </c>
      <c r="S171" s="5">
        <v>15</v>
      </c>
      <c r="T171" s="5">
        <v>250</v>
      </c>
      <c r="U171" s="5">
        <v>200</v>
      </c>
      <c r="V171" s="5">
        <v>400</v>
      </c>
      <c r="W171" s="11">
        <v>3.2</v>
      </c>
      <c r="X171" s="7">
        <v>2.9</v>
      </c>
      <c r="Y171" s="7">
        <v>4</v>
      </c>
      <c r="Z171" s="12">
        <v>0</v>
      </c>
      <c r="AA171" s="4">
        <v>1.27144277241902</v>
      </c>
      <c r="AB171" s="5">
        <v>410</v>
      </c>
      <c r="AC171" s="5">
        <v>1</v>
      </c>
      <c r="AD171" s="5" t="s">
        <v>770</v>
      </c>
      <c r="AE171" s="4">
        <f>VLOOKUP($AD171,STARING_REEKSEN!$A:$I,3,0)</f>
        <v>0.01</v>
      </c>
      <c r="AF171" s="4">
        <f>VLOOKUP($AD171,STARING_REEKSEN!$A:$I,4,0)</f>
        <v>0.36</v>
      </c>
      <c r="AG171" s="4">
        <f>VLOOKUP($AD171,STARING_REEKSEN!$A:$I,7,0)/100</f>
        <v>0.52910000000000001</v>
      </c>
      <c r="AH171" s="4">
        <f t="shared" si="21"/>
        <v>0.08</v>
      </c>
      <c r="AI171" s="4">
        <f t="shared" si="22"/>
        <v>0.15120015120015121</v>
      </c>
      <c r="AJ171" s="4">
        <f t="shared" si="23"/>
        <v>2.7999999999999997E-2</v>
      </c>
      <c r="AK171" s="4">
        <f t="shared" si="24"/>
        <v>0.54400000000000004</v>
      </c>
      <c r="AL171" s="4">
        <f t="shared" si="25"/>
        <v>1.84</v>
      </c>
      <c r="AM171" s="4">
        <f t="shared" si="26"/>
        <v>0.33</v>
      </c>
      <c r="AN171">
        <f t="shared" si="27"/>
        <v>0.02</v>
      </c>
      <c r="AO171">
        <f t="shared" si="28"/>
        <v>0</v>
      </c>
      <c r="AP171">
        <f t="shared" si="29"/>
        <v>0</v>
      </c>
    </row>
    <row r="172" spans="1:42" x14ac:dyDescent="0.2">
      <c r="A172" s="4">
        <v>320</v>
      </c>
      <c r="B172" s="4">
        <v>34</v>
      </c>
      <c r="C172" s="5">
        <v>4160</v>
      </c>
      <c r="D172" s="5" t="s">
        <v>769</v>
      </c>
      <c r="E172" s="5" t="s">
        <v>732</v>
      </c>
      <c r="F172" s="5">
        <v>2</v>
      </c>
      <c r="G172" s="5" t="s">
        <v>734</v>
      </c>
      <c r="H172" s="5">
        <v>8</v>
      </c>
      <c r="I172" s="5">
        <v>15</v>
      </c>
      <c r="J172" s="23">
        <v>2.2999999999999998</v>
      </c>
      <c r="K172" s="7">
        <v>0.5</v>
      </c>
      <c r="L172" s="7">
        <v>5</v>
      </c>
      <c r="M172" s="8">
        <v>2</v>
      </c>
      <c r="N172" s="5">
        <v>1</v>
      </c>
      <c r="O172" s="5">
        <v>4</v>
      </c>
      <c r="P172" s="9">
        <v>6</v>
      </c>
      <c r="Q172" s="10">
        <v>8</v>
      </c>
      <c r="R172" s="5">
        <v>5</v>
      </c>
      <c r="S172" s="5">
        <v>15</v>
      </c>
      <c r="T172" s="5">
        <v>250</v>
      </c>
      <c r="U172" s="5">
        <v>200</v>
      </c>
      <c r="V172" s="5">
        <v>400</v>
      </c>
      <c r="W172" s="11">
        <v>3.3</v>
      </c>
      <c r="X172" s="7">
        <v>3</v>
      </c>
      <c r="Y172" s="7">
        <v>4</v>
      </c>
      <c r="Z172" s="12">
        <v>0</v>
      </c>
      <c r="AA172" s="4">
        <v>1.48874197868474</v>
      </c>
      <c r="AB172" s="5">
        <v>410</v>
      </c>
      <c r="AC172" s="5">
        <v>0</v>
      </c>
      <c r="AD172" s="5" t="s">
        <v>747</v>
      </c>
      <c r="AE172" s="4">
        <f>VLOOKUP($AD172,STARING_REEKSEN!$A:$I,3,0)</f>
        <v>0</v>
      </c>
      <c r="AF172" s="4">
        <f>VLOOKUP($AD172,STARING_REEKSEN!$A:$I,4,0)</f>
        <v>0.33</v>
      </c>
      <c r="AG172" s="4">
        <f>VLOOKUP($AD172,STARING_REEKSEN!$A:$I,7,0)/100</f>
        <v>2.23</v>
      </c>
      <c r="AH172" s="4">
        <f t="shared" si="21"/>
        <v>7.0000000000000007E-2</v>
      </c>
      <c r="AI172" s="4">
        <f t="shared" si="22"/>
        <v>3.1390134529147982E-2</v>
      </c>
      <c r="AJ172" s="4">
        <f t="shared" si="23"/>
        <v>2.3100000000000002E-2</v>
      </c>
      <c r="AK172" s="4">
        <f t="shared" si="24"/>
        <v>0.161</v>
      </c>
      <c r="AL172" s="4">
        <f t="shared" si="25"/>
        <v>1.84</v>
      </c>
      <c r="AM172" s="4">
        <f t="shared" si="26"/>
        <v>0.33</v>
      </c>
      <c r="AN172">
        <f t="shared" si="27"/>
        <v>0.02</v>
      </c>
      <c r="AO172">
        <f t="shared" si="28"/>
        <v>0</v>
      </c>
      <c r="AP172">
        <f t="shared" si="29"/>
        <v>0</v>
      </c>
    </row>
    <row r="173" spans="1:42" x14ac:dyDescent="0.2">
      <c r="A173" s="4">
        <v>320</v>
      </c>
      <c r="B173" s="4">
        <v>34</v>
      </c>
      <c r="C173" s="5">
        <v>4160</v>
      </c>
      <c r="D173" s="5" t="s">
        <v>769</v>
      </c>
      <c r="E173" s="5" t="s">
        <v>732</v>
      </c>
      <c r="F173" s="5">
        <v>3</v>
      </c>
      <c r="G173" s="5" t="s">
        <v>735</v>
      </c>
      <c r="H173" s="5">
        <v>15</v>
      </c>
      <c r="I173" s="5">
        <v>30</v>
      </c>
      <c r="J173" s="23">
        <v>4.7</v>
      </c>
      <c r="K173" s="7">
        <v>1</v>
      </c>
      <c r="L173" s="7">
        <v>12</v>
      </c>
      <c r="M173" s="8">
        <v>2</v>
      </c>
      <c r="N173" s="5">
        <v>1</v>
      </c>
      <c r="O173" s="5">
        <v>4</v>
      </c>
      <c r="P173" s="9">
        <v>6</v>
      </c>
      <c r="Q173" s="10">
        <v>8</v>
      </c>
      <c r="R173" s="5">
        <v>5</v>
      </c>
      <c r="S173" s="5">
        <v>15</v>
      </c>
      <c r="T173" s="5">
        <v>250</v>
      </c>
      <c r="U173" s="5">
        <v>200</v>
      </c>
      <c r="V173" s="5">
        <v>400</v>
      </c>
      <c r="W173" s="11">
        <v>4.3</v>
      </c>
      <c r="X173" s="7">
        <v>4</v>
      </c>
      <c r="Y173" s="7">
        <v>4.8</v>
      </c>
      <c r="Z173" s="12">
        <v>0</v>
      </c>
      <c r="AA173" s="4">
        <v>1.39690543978923</v>
      </c>
      <c r="AB173" s="5">
        <v>410</v>
      </c>
      <c r="AC173" s="5">
        <v>0</v>
      </c>
      <c r="AD173" s="5" t="s">
        <v>747</v>
      </c>
      <c r="AE173" s="4">
        <f>VLOOKUP($AD173,STARING_REEKSEN!$A:$I,3,0)</f>
        <v>0</v>
      </c>
      <c r="AF173" s="4">
        <f>VLOOKUP($AD173,STARING_REEKSEN!$A:$I,4,0)</f>
        <v>0.33</v>
      </c>
      <c r="AG173" s="4">
        <f>VLOOKUP($AD173,STARING_REEKSEN!$A:$I,7,0)/100</f>
        <v>2.23</v>
      </c>
      <c r="AH173" s="4">
        <f t="shared" si="21"/>
        <v>0.15</v>
      </c>
      <c r="AI173" s="4">
        <f t="shared" si="22"/>
        <v>6.726457399103139E-2</v>
      </c>
      <c r="AJ173" s="4">
        <f t="shared" si="23"/>
        <v>4.9500000000000002E-2</v>
      </c>
      <c r="AK173" s="4">
        <f t="shared" si="24"/>
        <v>0.70499999999999996</v>
      </c>
      <c r="AL173" s="4">
        <f t="shared" si="25"/>
        <v>1.84</v>
      </c>
      <c r="AM173" s="4">
        <f t="shared" si="26"/>
        <v>0.33</v>
      </c>
      <c r="AN173">
        <f t="shared" si="27"/>
        <v>0.02</v>
      </c>
      <c r="AO173">
        <f t="shared" si="28"/>
        <v>0</v>
      </c>
      <c r="AP173">
        <f t="shared" si="29"/>
        <v>0</v>
      </c>
    </row>
    <row r="174" spans="1:42" x14ac:dyDescent="0.2">
      <c r="A174" s="4">
        <v>320</v>
      </c>
      <c r="B174" s="4">
        <v>34</v>
      </c>
      <c r="C174" s="5">
        <v>4160</v>
      </c>
      <c r="D174" s="5" t="s">
        <v>769</v>
      </c>
      <c r="E174" s="5" t="s">
        <v>732</v>
      </c>
      <c r="F174" s="5">
        <v>4</v>
      </c>
      <c r="G174" s="5" t="s">
        <v>736</v>
      </c>
      <c r="H174" s="5">
        <v>30</v>
      </c>
      <c r="I174" s="5">
        <v>60</v>
      </c>
      <c r="J174" s="23">
        <v>0.9</v>
      </c>
      <c r="K174" s="7">
        <v>0.3</v>
      </c>
      <c r="L174" s="7">
        <v>2</v>
      </c>
      <c r="M174" s="8">
        <v>2</v>
      </c>
      <c r="N174" s="5">
        <v>1</v>
      </c>
      <c r="O174" s="5">
        <v>4</v>
      </c>
      <c r="P174" s="9">
        <v>4</v>
      </c>
      <c r="Q174" s="10">
        <v>6</v>
      </c>
      <c r="R174" s="5">
        <v>5</v>
      </c>
      <c r="S174" s="5">
        <v>15</v>
      </c>
      <c r="T174" s="5">
        <v>250</v>
      </c>
      <c r="U174" s="5">
        <v>200</v>
      </c>
      <c r="V174" s="5">
        <v>400</v>
      </c>
      <c r="W174" s="11">
        <v>4.5</v>
      </c>
      <c r="X174" s="7">
        <v>4</v>
      </c>
      <c r="Y174" s="7">
        <v>4.8</v>
      </c>
      <c r="Z174" s="12">
        <v>0</v>
      </c>
      <c r="AA174" s="4">
        <v>1.55051551040569</v>
      </c>
      <c r="AB174" s="5">
        <v>410</v>
      </c>
      <c r="AC174" s="5">
        <v>0</v>
      </c>
      <c r="AD174" s="5" t="s">
        <v>747</v>
      </c>
      <c r="AE174" s="4">
        <f>VLOOKUP($AD174,STARING_REEKSEN!$A:$I,3,0)</f>
        <v>0</v>
      </c>
      <c r="AF174" s="4">
        <f>VLOOKUP($AD174,STARING_REEKSEN!$A:$I,4,0)</f>
        <v>0.33</v>
      </c>
      <c r="AG174" s="4">
        <f>VLOOKUP($AD174,STARING_REEKSEN!$A:$I,7,0)/100</f>
        <v>2.23</v>
      </c>
      <c r="AH174" s="4">
        <f t="shared" si="21"/>
        <v>0.3</v>
      </c>
      <c r="AI174" s="4">
        <f t="shared" si="22"/>
        <v>0.13452914798206278</v>
      </c>
      <c r="AJ174" s="4">
        <f t="shared" si="23"/>
        <v>9.9000000000000005E-2</v>
      </c>
      <c r="AK174" s="4">
        <f t="shared" si="24"/>
        <v>0.27</v>
      </c>
      <c r="AL174" s="4">
        <f t="shared" si="25"/>
        <v>1.84</v>
      </c>
      <c r="AM174" s="4">
        <f t="shared" si="26"/>
        <v>0.33</v>
      </c>
      <c r="AN174">
        <f t="shared" si="27"/>
        <v>0.02</v>
      </c>
      <c r="AO174">
        <f t="shared" si="28"/>
        <v>0</v>
      </c>
      <c r="AP174">
        <f t="shared" si="29"/>
        <v>0</v>
      </c>
    </row>
    <row r="175" spans="1:42" x14ac:dyDescent="0.2">
      <c r="A175" s="4">
        <v>320</v>
      </c>
      <c r="B175" s="4">
        <v>34</v>
      </c>
      <c r="C175" s="5">
        <v>4160</v>
      </c>
      <c r="D175" s="5" t="s">
        <v>769</v>
      </c>
      <c r="E175" s="5" t="s">
        <v>732</v>
      </c>
      <c r="F175" s="5">
        <v>5</v>
      </c>
      <c r="G175" s="5" t="s">
        <v>737</v>
      </c>
      <c r="H175" s="5">
        <v>60</v>
      </c>
      <c r="I175" s="5">
        <v>120</v>
      </c>
      <c r="J175" s="23">
        <v>0.3</v>
      </c>
      <c r="K175" s="7">
        <v>0.1</v>
      </c>
      <c r="L175" s="7">
        <v>1</v>
      </c>
      <c r="M175" s="8">
        <v>2</v>
      </c>
      <c r="N175" s="5">
        <v>1</v>
      </c>
      <c r="O175" s="5">
        <v>4</v>
      </c>
      <c r="P175" s="9">
        <v>4</v>
      </c>
      <c r="Q175" s="10">
        <v>6</v>
      </c>
      <c r="R175" s="5">
        <v>5</v>
      </c>
      <c r="S175" s="5">
        <v>15</v>
      </c>
      <c r="T175" s="5">
        <v>250</v>
      </c>
      <c r="U175" s="5">
        <v>200</v>
      </c>
      <c r="V175" s="5">
        <v>400</v>
      </c>
      <c r="W175" s="11">
        <v>4.8</v>
      </c>
      <c r="X175" s="7">
        <v>4</v>
      </c>
      <c r="Y175" s="7">
        <v>4.9000000000000004</v>
      </c>
      <c r="Z175" s="12">
        <v>0</v>
      </c>
      <c r="AA175" s="4">
        <v>1.57751899345277</v>
      </c>
      <c r="AB175" s="5">
        <v>410</v>
      </c>
      <c r="AC175" s="5">
        <v>0</v>
      </c>
      <c r="AD175" s="5" t="s">
        <v>747</v>
      </c>
      <c r="AE175" s="4">
        <f>VLOOKUP($AD175,STARING_REEKSEN!$A:$I,3,0)</f>
        <v>0</v>
      </c>
      <c r="AF175" s="4">
        <f>VLOOKUP($AD175,STARING_REEKSEN!$A:$I,4,0)</f>
        <v>0.33</v>
      </c>
      <c r="AG175" s="4">
        <f>VLOOKUP($AD175,STARING_REEKSEN!$A:$I,7,0)/100</f>
        <v>2.23</v>
      </c>
      <c r="AH175" s="4">
        <f t="shared" si="21"/>
        <v>0.6</v>
      </c>
      <c r="AI175" s="4">
        <f t="shared" si="22"/>
        <v>0.26905829596412556</v>
      </c>
      <c r="AJ175" s="4">
        <f t="shared" si="23"/>
        <v>0.19800000000000001</v>
      </c>
      <c r="AK175" s="4">
        <f t="shared" si="24"/>
        <v>0.18</v>
      </c>
      <c r="AL175" s="4">
        <f t="shared" si="25"/>
        <v>1.84</v>
      </c>
      <c r="AM175" s="4">
        <f t="shared" si="26"/>
        <v>0.33</v>
      </c>
      <c r="AN175">
        <f t="shared" si="27"/>
        <v>0.02</v>
      </c>
      <c r="AO175">
        <f t="shared" si="28"/>
        <v>0</v>
      </c>
      <c r="AP175">
        <f t="shared" si="29"/>
        <v>0</v>
      </c>
    </row>
    <row r="176" spans="1:42" x14ac:dyDescent="0.2">
      <c r="A176" s="4">
        <v>321</v>
      </c>
      <c r="B176" s="4">
        <v>98</v>
      </c>
      <c r="C176" s="5">
        <v>10191</v>
      </c>
      <c r="D176" s="5" t="s">
        <v>771</v>
      </c>
      <c r="E176" s="5" t="s">
        <v>685</v>
      </c>
      <c r="F176" s="5">
        <v>1</v>
      </c>
      <c r="G176" s="5" t="s">
        <v>696</v>
      </c>
      <c r="H176" s="5">
        <v>0</v>
      </c>
      <c r="I176" s="5">
        <v>15</v>
      </c>
      <c r="J176" s="23">
        <v>6</v>
      </c>
      <c r="K176" s="7">
        <v>1</v>
      </c>
      <c r="L176" s="7">
        <v>10</v>
      </c>
      <c r="M176" s="8">
        <v>20</v>
      </c>
      <c r="N176" s="5">
        <v>8</v>
      </c>
      <c r="O176" s="5">
        <v>30</v>
      </c>
      <c r="P176" s="9">
        <v>15</v>
      </c>
      <c r="Q176" s="10">
        <v>35</v>
      </c>
      <c r="R176" s="5">
        <v>20</v>
      </c>
      <c r="S176" s="5">
        <v>60</v>
      </c>
      <c r="T176" s="5">
        <v>170</v>
      </c>
      <c r="U176" s="5">
        <v>150</v>
      </c>
      <c r="V176" s="5">
        <v>180</v>
      </c>
      <c r="W176" s="11">
        <v>4.9000000000000004</v>
      </c>
      <c r="X176" s="7">
        <v>4.5999999999999996</v>
      </c>
      <c r="Y176" s="7">
        <v>5.5</v>
      </c>
      <c r="Z176" s="12">
        <v>0</v>
      </c>
      <c r="AA176" s="4">
        <v>1.2675375928628201</v>
      </c>
      <c r="AB176" s="5">
        <v>340</v>
      </c>
      <c r="AC176" s="5">
        <v>1</v>
      </c>
      <c r="AD176" s="5" t="s">
        <v>722</v>
      </c>
      <c r="AE176" s="4">
        <f>VLOOKUP($AD176,STARING_REEKSEN!$A:$I,3,0)</f>
        <v>0</v>
      </c>
      <c r="AF176" s="4">
        <f>VLOOKUP($AD176,STARING_REEKSEN!$A:$I,4,0)</f>
        <v>0.43</v>
      </c>
      <c r="AG176" s="4">
        <f>VLOOKUP($AD176,STARING_REEKSEN!$A:$I,7,0)/100</f>
        <v>1.54E-2</v>
      </c>
      <c r="AH176" s="4">
        <f t="shared" si="21"/>
        <v>0.15</v>
      </c>
      <c r="AI176" s="4">
        <f t="shared" si="22"/>
        <v>9.7402597402597397</v>
      </c>
      <c r="AJ176" s="4">
        <f t="shared" si="23"/>
        <v>6.4500000000000002E-2</v>
      </c>
      <c r="AK176" s="4">
        <f t="shared" si="24"/>
        <v>0.89999999999999991</v>
      </c>
      <c r="AL176" s="4">
        <f t="shared" si="25"/>
        <v>0.11</v>
      </c>
      <c r="AM176" s="4">
        <f t="shared" si="26"/>
        <v>0.36</v>
      </c>
      <c r="AN176">
        <f t="shared" si="27"/>
        <v>0.01</v>
      </c>
      <c r="AO176">
        <f t="shared" si="28"/>
        <v>0</v>
      </c>
      <c r="AP176">
        <f t="shared" si="29"/>
        <v>0</v>
      </c>
    </row>
    <row r="177" spans="1:42" x14ac:dyDescent="0.2">
      <c r="A177" s="4">
        <v>321</v>
      </c>
      <c r="B177" s="4">
        <v>98</v>
      </c>
      <c r="C177" s="5">
        <v>10191</v>
      </c>
      <c r="D177" s="5" t="s">
        <v>771</v>
      </c>
      <c r="E177" s="5" t="s">
        <v>685</v>
      </c>
      <c r="F177" s="5">
        <v>2</v>
      </c>
      <c r="G177" s="5" t="s">
        <v>740</v>
      </c>
      <c r="H177" s="5">
        <v>15</v>
      </c>
      <c r="I177" s="5">
        <v>35</v>
      </c>
      <c r="J177" s="23">
        <v>1.8</v>
      </c>
      <c r="K177" s="7">
        <v>0.5</v>
      </c>
      <c r="L177" s="7">
        <v>5</v>
      </c>
      <c r="M177" s="8">
        <v>18</v>
      </c>
      <c r="N177" s="5">
        <v>8</v>
      </c>
      <c r="O177" s="5">
        <v>30</v>
      </c>
      <c r="P177" s="9">
        <v>12</v>
      </c>
      <c r="Q177" s="10">
        <v>30</v>
      </c>
      <c r="R177" s="5">
        <v>20</v>
      </c>
      <c r="S177" s="5">
        <v>60</v>
      </c>
      <c r="T177" s="5">
        <v>170</v>
      </c>
      <c r="U177" s="5">
        <v>150</v>
      </c>
      <c r="V177" s="5">
        <v>180</v>
      </c>
      <c r="W177" s="11">
        <v>4.9000000000000004</v>
      </c>
      <c r="X177" s="7">
        <v>4.5999999999999996</v>
      </c>
      <c r="Y177" s="7">
        <v>5.5</v>
      </c>
      <c r="Z177" s="12">
        <v>0</v>
      </c>
      <c r="AA177" s="4">
        <v>1.44566062306471</v>
      </c>
      <c r="AB177" s="5">
        <v>340</v>
      </c>
      <c r="AC177" s="5">
        <v>0</v>
      </c>
      <c r="AD177" s="5" t="s">
        <v>741</v>
      </c>
      <c r="AE177" s="4">
        <f>VLOOKUP($AD177,STARING_REEKSEN!$A:$I,3,0)</f>
        <v>0</v>
      </c>
      <c r="AF177" s="4">
        <f>VLOOKUP($AD177,STARING_REEKSEN!$A:$I,4,0)</f>
        <v>0.44</v>
      </c>
      <c r="AG177" s="4">
        <f>VLOOKUP($AD177,STARING_REEKSEN!$A:$I,7,0)/100</f>
        <v>0.25600000000000001</v>
      </c>
      <c r="AH177" s="4">
        <f t="shared" si="21"/>
        <v>0.2</v>
      </c>
      <c r="AI177" s="4">
        <f t="shared" si="22"/>
        <v>0.78125</v>
      </c>
      <c r="AJ177" s="4">
        <f t="shared" si="23"/>
        <v>8.8000000000000009E-2</v>
      </c>
      <c r="AK177" s="4">
        <f t="shared" si="24"/>
        <v>0.36000000000000004</v>
      </c>
      <c r="AL177" s="4">
        <f t="shared" si="25"/>
        <v>0.11</v>
      </c>
      <c r="AM177" s="4">
        <f t="shared" si="26"/>
        <v>0.36</v>
      </c>
      <c r="AN177">
        <f t="shared" si="27"/>
        <v>0.01</v>
      </c>
      <c r="AO177">
        <f t="shared" si="28"/>
        <v>0</v>
      </c>
      <c r="AP177">
        <f t="shared" si="29"/>
        <v>0</v>
      </c>
    </row>
    <row r="178" spans="1:42" x14ac:dyDescent="0.2">
      <c r="A178" s="4">
        <v>321</v>
      </c>
      <c r="B178" s="4">
        <v>98</v>
      </c>
      <c r="C178" s="5">
        <v>10191</v>
      </c>
      <c r="D178" s="5" t="s">
        <v>771</v>
      </c>
      <c r="E178" s="5" t="s">
        <v>685</v>
      </c>
      <c r="F178" s="5">
        <v>3</v>
      </c>
      <c r="G178" s="5" t="s">
        <v>719</v>
      </c>
      <c r="H178" s="5">
        <v>35</v>
      </c>
      <c r="I178" s="5">
        <v>120</v>
      </c>
      <c r="J178" s="23">
        <v>0.3</v>
      </c>
      <c r="K178" s="7">
        <v>0.2</v>
      </c>
      <c r="L178" s="7">
        <v>1.5</v>
      </c>
      <c r="M178" s="8">
        <v>2</v>
      </c>
      <c r="N178" s="5">
        <v>1</v>
      </c>
      <c r="O178" s="5">
        <v>4</v>
      </c>
      <c r="P178" s="9">
        <v>4</v>
      </c>
      <c r="Q178" s="10">
        <v>6</v>
      </c>
      <c r="R178" s="5">
        <v>4</v>
      </c>
      <c r="S178" s="5">
        <v>10</v>
      </c>
      <c r="T178" s="5">
        <v>250</v>
      </c>
      <c r="U178" s="5">
        <v>200</v>
      </c>
      <c r="V178" s="5">
        <v>400</v>
      </c>
      <c r="W178" s="11">
        <v>5</v>
      </c>
      <c r="X178" s="7">
        <v>4.5999999999999996</v>
      </c>
      <c r="Y178" s="7">
        <v>5.5</v>
      </c>
      <c r="Z178" s="12">
        <v>0</v>
      </c>
      <c r="AA178" s="4">
        <v>1.5549517076083501</v>
      </c>
      <c r="AB178" s="5">
        <v>410</v>
      </c>
      <c r="AC178" s="5">
        <v>0</v>
      </c>
      <c r="AD178" s="5" t="s">
        <v>747</v>
      </c>
      <c r="AE178" s="4">
        <f>VLOOKUP($AD178,STARING_REEKSEN!$A:$I,3,0)</f>
        <v>0</v>
      </c>
      <c r="AF178" s="4">
        <f>VLOOKUP($AD178,STARING_REEKSEN!$A:$I,4,0)</f>
        <v>0.33</v>
      </c>
      <c r="AG178" s="4">
        <f>VLOOKUP($AD178,STARING_REEKSEN!$A:$I,7,0)/100</f>
        <v>2.23</v>
      </c>
      <c r="AH178" s="4">
        <f t="shared" si="21"/>
        <v>0.85</v>
      </c>
      <c r="AI178" s="4">
        <f t="shared" si="22"/>
        <v>0.3811659192825112</v>
      </c>
      <c r="AJ178" s="4">
        <f t="shared" si="23"/>
        <v>0.28050000000000003</v>
      </c>
      <c r="AK178" s="4">
        <f t="shared" si="24"/>
        <v>0.255</v>
      </c>
      <c r="AL178" s="4">
        <f t="shared" si="25"/>
        <v>0.11</v>
      </c>
      <c r="AM178" s="4">
        <f t="shared" si="26"/>
        <v>0.36</v>
      </c>
      <c r="AN178">
        <f t="shared" si="27"/>
        <v>0.01</v>
      </c>
      <c r="AO178">
        <f t="shared" si="28"/>
        <v>0</v>
      </c>
      <c r="AP178">
        <f t="shared" si="29"/>
        <v>0</v>
      </c>
    </row>
    <row r="179" spans="1:42" x14ac:dyDescent="0.2">
      <c r="A179" s="4">
        <v>322</v>
      </c>
      <c r="B179" s="4">
        <v>51</v>
      </c>
      <c r="C179" s="5">
        <v>8110</v>
      </c>
      <c r="D179" s="5" t="s">
        <v>772</v>
      </c>
      <c r="E179" s="5" t="s">
        <v>714</v>
      </c>
      <c r="F179" s="5">
        <v>1</v>
      </c>
      <c r="G179" s="5" t="s">
        <v>707</v>
      </c>
      <c r="H179" s="5">
        <v>0</v>
      </c>
      <c r="I179" s="5">
        <v>25</v>
      </c>
      <c r="J179" s="23">
        <v>4</v>
      </c>
      <c r="K179" s="7">
        <v>3</v>
      </c>
      <c r="L179" s="7">
        <v>6</v>
      </c>
      <c r="M179" s="8">
        <v>4</v>
      </c>
      <c r="N179" s="5">
        <v>3</v>
      </c>
      <c r="O179" s="5">
        <v>6</v>
      </c>
      <c r="P179" s="9">
        <v>9</v>
      </c>
      <c r="Q179" s="10">
        <v>13</v>
      </c>
      <c r="R179" s="5">
        <v>9</v>
      </c>
      <c r="S179" s="5">
        <v>18</v>
      </c>
      <c r="T179" s="5">
        <v>250</v>
      </c>
      <c r="U179" s="5">
        <v>200</v>
      </c>
      <c r="V179" s="5">
        <v>400</v>
      </c>
      <c r="W179" s="11">
        <v>4.5999999999999996</v>
      </c>
      <c r="X179" s="7">
        <v>4.2</v>
      </c>
      <c r="Y179" s="7">
        <v>5</v>
      </c>
      <c r="Z179" s="12">
        <v>0</v>
      </c>
      <c r="AA179" s="4">
        <v>1.3536509680542399</v>
      </c>
      <c r="AB179" s="5">
        <v>692</v>
      </c>
      <c r="AC179" s="5">
        <v>1</v>
      </c>
      <c r="AD179" s="5" t="s">
        <v>770</v>
      </c>
      <c r="AE179" s="4">
        <f>VLOOKUP($AD179,STARING_REEKSEN!$A:$I,3,0)</f>
        <v>0.01</v>
      </c>
      <c r="AF179" s="4">
        <f>VLOOKUP($AD179,STARING_REEKSEN!$A:$I,4,0)</f>
        <v>0.36</v>
      </c>
      <c r="AG179" s="4">
        <f>VLOOKUP($AD179,STARING_REEKSEN!$A:$I,7,0)/100</f>
        <v>0.52910000000000001</v>
      </c>
      <c r="AH179" s="4">
        <f t="shared" si="21"/>
        <v>0.25</v>
      </c>
      <c r="AI179" s="4">
        <f t="shared" si="22"/>
        <v>0.4725004725004725</v>
      </c>
      <c r="AJ179" s="4">
        <f t="shared" si="23"/>
        <v>8.7499999999999994E-2</v>
      </c>
      <c r="AK179" s="4">
        <f t="shared" si="24"/>
        <v>1</v>
      </c>
      <c r="AL179" s="4">
        <f t="shared" si="25"/>
        <v>0.86</v>
      </c>
      <c r="AM179" s="4">
        <f t="shared" si="26"/>
        <v>0.34</v>
      </c>
      <c r="AN179">
        <f t="shared" si="27"/>
        <v>0.02</v>
      </c>
      <c r="AO179">
        <f t="shared" si="28"/>
        <v>0</v>
      </c>
      <c r="AP179">
        <f t="shared" si="29"/>
        <v>0</v>
      </c>
    </row>
    <row r="180" spans="1:42" x14ac:dyDescent="0.2">
      <c r="A180" s="4">
        <v>322</v>
      </c>
      <c r="B180" s="4">
        <v>51</v>
      </c>
      <c r="C180" s="5">
        <v>8110</v>
      </c>
      <c r="D180" s="5" t="s">
        <v>772</v>
      </c>
      <c r="E180" s="5" t="s">
        <v>714</v>
      </c>
      <c r="F180" s="5">
        <v>2</v>
      </c>
      <c r="G180" s="5" t="s">
        <v>760</v>
      </c>
      <c r="H180" s="5">
        <v>25</v>
      </c>
      <c r="I180" s="5">
        <v>60</v>
      </c>
      <c r="J180" s="23">
        <v>3.5</v>
      </c>
      <c r="K180" s="7">
        <v>2</v>
      </c>
      <c r="L180" s="7">
        <v>6</v>
      </c>
      <c r="M180" s="8">
        <v>4</v>
      </c>
      <c r="N180" s="5">
        <v>3</v>
      </c>
      <c r="O180" s="5">
        <v>6</v>
      </c>
      <c r="P180" s="9">
        <v>9</v>
      </c>
      <c r="Q180" s="10">
        <v>13</v>
      </c>
      <c r="R180" s="5">
        <v>9</v>
      </c>
      <c r="S180" s="5">
        <v>18</v>
      </c>
      <c r="T180" s="5">
        <v>250</v>
      </c>
      <c r="U180" s="5">
        <v>200</v>
      </c>
      <c r="V180" s="5">
        <v>400</v>
      </c>
      <c r="W180" s="11">
        <v>4.3</v>
      </c>
      <c r="X180" s="7">
        <v>4</v>
      </c>
      <c r="Y180" s="7">
        <v>4.8</v>
      </c>
      <c r="Z180" s="12">
        <v>0</v>
      </c>
      <c r="AA180" s="4">
        <v>1.37072136848212</v>
      </c>
      <c r="AB180" s="5">
        <v>692</v>
      </c>
      <c r="AC180" s="5">
        <v>1</v>
      </c>
      <c r="AD180" s="5" t="s">
        <v>770</v>
      </c>
      <c r="AE180" s="4">
        <f>VLOOKUP($AD180,STARING_REEKSEN!$A:$I,3,0)</f>
        <v>0.01</v>
      </c>
      <c r="AF180" s="4">
        <f>VLOOKUP($AD180,STARING_REEKSEN!$A:$I,4,0)</f>
        <v>0.36</v>
      </c>
      <c r="AG180" s="4">
        <f>VLOOKUP($AD180,STARING_REEKSEN!$A:$I,7,0)/100</f>
        <v>0.52910000000000001</v>
      </c>
      <c r="AH180" s="4">
        <f t="shared" si="21"/>
        <v>0.35</v>
      </c>
      <c r="AI180" s="4">
        <f t="shared" si="22"/>
        <v>0.66150066150066145</v>
      </c>
      <c r="AJ180" s="4">
        <f t="shared" si="23"/>
        <v>0.12249999999999998</v>
      </c>
      <c r="AK180" s="4">
        <f t="shared" si="24"/>
        <v>1.2249999999999999</v>
      </c>
      <c r="AL180" s="4">
        <f t="shared" si="25"/>
        <v>0.86</v>
      </c>
      <c r="AM180" s="4">
        <f t="shared" si="26"/>
        <v>0.34</v>
      </c>
      <c r="AN180">
        <f t="shared" si="27"/>
        <v>0.02</v>
      </c>
      <c r="AO180">
        <f t="shared" si="28"/>
        <v>0</v>
      </c>
      <c r="AP180">
        <f t="shared" si="29"/>
        <v>0</v>
      </c>
    </row>
    <row r="181" spans="1:42" x14ac:dyDescent="0.2">
      <c r="A181" s="4">
        <v>322</v>
      </c>
      <c r="B181" s="4">
        <v>51</v>
      </c>
      <c r="C181" s="5">
        <v>8110</v>
      </c>
      <c r="D181" s="5" t="s">
        <v>772</v>
      </c>
      <c r="E181" s="5" t="s">
        <v>714</v>
      </c>
      <c r="F181" s="5">
        <v>3</v>
      </c>
      <c r="G181" s="5" t="s">
        <v>758</v>
      </c>
      <c r="H181" s="5">
        <v>60</v>
      </c>
      <c r="I181" s="5">
        <v>90</v>
      </c>
      <c r="J181" s="23">
        <v>1.1000000000000001</v>
      </c>
      <c r="K181" s="7">
        <v>0.3</v>
      </c>
      <c r="L181" s="7">
        <v>3</v>
      </c>
      <c r="M181" s="8">
        <v>3</v>
      </c>
      <c r="N181" s="5">
        <v>2</v>
      </c>
      <c r="O181" s="5">
        <v>6</v>
      </c>
      <c r="P181" s="9">
        <v>7</v>
      </c>
      <c r="Q181" s="10">
        <v>10</v>
      </c>
      <c r="R181" s="5">
        <v>6</v>
      </c>
      <c r="S181" s="5">
        <v>18</v>
      </c>
      <c r="T181" s="5">
        <v>250</v>
      </c>
      <c r="U181" s="5">
        <v>200</v>
      </c>
      <c r="V181" s="5">
        <v>400</v>
      </c>
      <c r="W181" s="11">
        <v>4.4000000000000004</v>
      </c>
      <c r="X181" s="7">
        <v>4</v>
      </c>
      <c r="Y181" s="7">
        <v>4.8</v>
      </c>
      <c r="Z181" s="12">
        <v>0</v>
      </c>
      <c r="AA181" s="4">
        <v>1.53629788937345</v>
      </c>
      <c r="AB181" s="5">
        <v>410</v>
      </c>
      <c r="AC181" s="5">
        <v>0</v>
      </c>
      <c r="AD181" s="5" t="s">
        <v>747</v>
      </c>
      <c r="AE181" s="4">
        <f>VLOOKUP($AD181,STARING_REEKSEN!$A:$I,3,0)</f>
        <v>0</v>
      </c>
      <c r="AF181" s="4">
        <f>VLOOKUP($AD181,STARING_REEKSEN!$A:$I,4,0)</f>
        <v>0.33</v>
      </c>
      <c r="AG181" s="4">
        <f>VLOOKUP($AD181,STARING_REEKSEN!$A:$I,7,0)/100</f>
        <v>2.23</v>
      </c>
      <c r="AH181" s="4">
        <f t="shared" si="21"/>
        <v>0.3</v>
      </c>
      <c r="AI181" s="4">
        <f t="shared" si="22"/>
        <v>0.13452914798206278</v>
      </c>
      <c r="AJ181" s="4">
        <f t="shared" si="23"/>
        <v>9.9000000000000005E-2</v>
      </c>
      <c r="AK181" s="4">
        <f t="shared" si="24"/>
        <v>0.33</v>
      </c>
      <c r="AL181" s="4">
        <f t="shared" si="25"/>
        <v>0.86</v>
      </c>
      <c r="AM181" s="4">
        <f t="shared" si="26"/>
        <v>0.34</v>
      </c>
      <c r="AN181">
        <f t="shared" si="27"/>
        <v>0.02</v>
      </c>
      <c r="AO181">
        <f t="shared" si="28"/>
        <v>0</v>
      </c>
      <c r="AP181">
        <f t="shared" si="29"/>
        <v>0</v>
      </c>
    </row>
    <row r="182" spans="1:42" x14ac:dyDescent="0.2">
      <c r="A182" s="4">
        <v>322</v>
      </c>
      <c r="B182" s="4">
        <v>51</v>
      </c>
      <c r="C182" s="5">
        <v>8110</v>
      </c>
      <c r="D182" s="5" t="s">
        <v>772</v>
      </c>
      <c r="E182" s="5" t="s">
        <v>714</v>
      </c>
      <c r="F182" s="5">
        <v>4</v>
      </c>
      <c r="G182" s="5" t="s">
        <v>691</v>
      </c>
      <c r="H182" s="5">
        <v>90</v>
      </c>
      <c r="I182" s="5">
        <v>120</v>
      </c>
      <c r="J182" s="23">
        <v>0.3</v>
      </c>
      <c r="K182" s="7">
        <v>0.1</v>
      </c>
      <c r="L182" s="7">
        <v>1</v>
      </c>
      <c r="M182" s="8">
        <v>3</v>
      </c>
      <c r="N182" s="5">
        <v>2</v>
      </c>
      <c r="O182" s="5">
        <v>6</v>
      </c>
      <c r="P182" s="9">
        <v>5</v>
      </c>
      <c r="Q182" s="10">
        <v>8</v>
      </c>
      <c r="R182" s="5">
        <v>6</v>
      </c>
      <c r="S182" s="5">
        <v>18</v>
      </c>
      <c r="T182" s="5">
        <v>250</v>
      </c>
      <c r="U182" s="5">
        <v>200</v>
      </c>
      <c r="V182" s="5">
        <v>400</v>
      </c>
      <c r="W182" s="11">
        <v>4.5999999999999996</v>
      </c>
      <c r="X182" s="7">
        <v>4</v>
      </c>
      <c r="Y182" s="7">
        <v>5</v>
      </c>
      <c r="Z182" s="12">
        <v>0</v>
      </c>
      <c r="AA182" s="4">
        <v>1.57503117152318</v>
      </c>
      <c r="AB182" s="5">
        <v>410</v>
      </c>
      <c r="AC182" s="5">
        <v>0</v>
      </c>
      <c r="AD182" s="5" t="s">
        <v>747</v>
      </c>
      <c r="AE182" s="4">
        <f>VLOOKUP($AD182,STARING_REEKSEN!$A:$I,3,0)</f>
        <v>0</v>
      </c>
      <c r="AF182" s="4">
        <f>VLOOKUP($AD182,STARING_REEKSEN!$A:$I,4,0)</f>
        <v>0.33</v>
      </c>
      <c r="AG182" s="4">
        <f>VLOOKUP($AD182,STARING_REEKSEN!$A:$I,7,0)/100</f>
        <v>2.23</v>
      </c>
      <c r="AH182" s="4">
        <f t="shared" si="21"/>
        <v>0.3</v>
      </c>
      <c r="AI182" s="4">
        <f t="shared" si="22"/>
        <v>0.13452914798206278</v>
      </c>
      <c r="AJ182" s="4">
        <f t="shared" si="23"/>
        <v>9.9000000000000005E-2</v>
      </c>
      <c r="AK182" s="4">
        <f t="shared" si="24"/>
        <v>0.09</v>
      </c>
      <c r="AL182" s="4">
        <f t="shared" si="25"/>
        <v>0.86</v>
      </c>
      <c r="AM182" s="4">
        <f t="shared" si="26"/>
        <v>0.34</v>
      </c>
      <c r="AN182">
        <f t="shared" si="27"/>
        <v>0.02</v>
      </c>
      <c r="AO182">
        <f t="shared" si="28"/>
        <v>0</v>
      </c>
      <c r="AP182">
        <f t="shared" si="29"/>
        <v>0</v>
      </c>
    </row>
    <row r="183" spans="1:42" x14ac:dyDescent="0.2">
      <c r="A183" s="4">
        <v>323</v>
      </c>
      <c r="B183" s="4">
        <v>54</v>
      </c>
      <c r="C183" s="5">
        <v>11040</v>
      </c>
      <c r="D183" s="5" t="s">
        <v>384</v>
      </c>
      <c r="E183" s="5" t="s">
        <v>714</v>
      </c>
      <c r="F183" s="5">
        <v>1</v>
      </c>
      <c r="G183" s="5" t="s">
        <v>713</v>
      </c>
      <c r="H183" s="5">
        <v>0</v>
      </c>
      <c r="I183" s="5">
        <v>25</v>
      </c>
      <c r="J183" s="23">
        <v>1.5</v>
      </c>
      <c r="K183" s="7">
        <v>0.5</v>
      </c>
      <c r="L183" s="7">
        <v>3</v>
      </c>
      <c r="M183" s="8">
        <v>6</v>
      </c>
      <c r="N183" s="5">
        <v>1</v>
      </c>
      <c r="O183" s="5">
        <v>8</v>
      </c>
      <c r="P183" s="9">
        <v>4</v>
      </c>
      <c r="Q183" s="10">
        <v>10</v>
      </c>
      <c r="R183" s="5">
        <v>3</v>
      </c>
      <c r="S183" s="5">
        <v>15</v>
      </c>
      <c r="T183" s="5">
        <v>120</v>
      </c>
      <c r="U183" s="5">
        <v>100</v>
      </c>
      <c r="V183" s="5">
        <v>150</v>
      </c>
      <c r="W183" s="11">
        <v>7.4</v>
      </c>
      <c r="X183" s="7">
        <v>7</v>
      </c>
      <c r="Y183" s="7">
        <v>7.8</v>
      </c>
      <c r="Z183" s="12">
        <v>6</v>
      </c>
      <c r="AA183" s="4">
        <v>1.4890425107922101</v>
      </c>
      <c r="AB183" s="5">
        <v>430</v>
      </c>
      <c r="AC183" s="5">
        <v>1</v>
      </c>
      <c r="AD183" s="5" t="s">
        <v>708</v>
      </c>
      <c r="AE183" s="4">
        <f>VLOOKUP($AD183,STARING_REEKSEN!$A:$I,3,0)</f>
        <v>0</v>
      </c>
      <c r="AF183" s="4">
        <f>VLOOKUP($AD183,STARING_REEKSEN!$A:$I,4,0)</f>
        <v>0.43</v>
      </c>
      <c r="AG183" s="4">
        <f>VLOOKUP($AD183,STARING_REEKSEN!$A:$I,7,0)/100</f>
        <v>0.3221</v>
      </c>
      <c r="AH183" s="4">
        <f t="shared" si="21"/>
        <v>0.25</v>
      </c>
      <c r="AI183" s="4">
        <f t="shared" si="22"/>
        <v>0.77615647314498604</v>
      </c>
      <c r="AJ183" s="4">
        <f t="shared" si="23"/>
        <v>0.1075</v>
      </c>
      <c r="AK183" s="4">
        <f t="shared" si="24"/>
        <v>0.375</v>
      </c>
      <c r="AL183" s="4">
        <f t="shared" si="25"/>
        <v>0.53</v>
      </c>
      <c r="AM183" s="4">
        <f t="shared" si="26"/>
        <v>0.39</v>
      </c>
      <c r="AN183">
        <f t="shared" si="27"/>
        <v>0.01</v>
      </c>
      <c r="AO183">
        <f t="shared" si="28"/>
        <v>0</v>
      </c>
      <c r="AP183">
        <f t="shared" si="29"/>
        <v>0</v>
      </c>
    </row>
    <row r="184" spans="1:42" x14ac:dyDescent="0.2">
      <c r="A184" s="4">
        <v>323</v>
      </c>
      <c r="B184" s="4">
        <v>54</v>
      </c>
      <c r="C184" s="5">
        <v>11040</v>
      </c>
      <c r="D184" s="5" t="s">
        <v>384</v>
      </c>
      <c r="E184" s="5" t="s">
        <v>714</v>
      </c>
      <c r="F184" s="5">
        <v>2</v>
      </c>
      <c r="G184" s="5" t="s">
        <v>740</v>
      </c>
      <c r="H184" s="5">
        <v>25</v>
      </c>
      <c r="I184" s="5">
        <v>40</v>
      </c>
      <c r="J184" s="23">
        <v>0.8</v>
      </c>
      <c r="K184" s="7">
        <v>0.3</v>
      </c>
      <c r="L184" s="7">
        <v>2</v>
      </c>
      <c r="M184" s="8">
        <v>6</v>
      </c>
      <c r="N184" s="5">
        <v>1</v>
      </c>
      <c r="O184" s="5">
        <v>8</v>
      </c>
      <c r="P184" s="9">
        <v>4</v>
      </c>
      <c r="Q184" s="10">
        <v>10</v>
      </c>
      <c r="R184" s="5">
        <v>3</v>
      </c>
      <c r="S184" s="5">
        <v>15</v>
      </c>
      <c r="T184" s="5">
        <v>120</v>
      </c>
      <c r="U184" s="5">
        <v>100</v>
      </c>
      <c r="V184" s="5">
        <v>150</v>
      </c>
      <c r="W184" s="11">
        <v>7.4</v>
      </c>
      <c r="X184" s="7">
        <v>7</v>
      </c>
      <c r="Y184" s="7">
        <v>7.8</v>
      </c>
      <c r="Z184" s="12">
        <v>6</v>
      </c>
      <c r="AA184" s="4">
        <v>1.59567890423466</v>
      </c>
      <c r="AB184" s="5">
        <v>430</v>
      </c>
      <c r="AC184" s="5">
        <v>0</v>
      </c>
      <c r="AD184" s="5" t="s">
        <v>695</v>
      </c>
      <c r="AE184" s="4">
        <f>VLOOKUP($AD184,STARING_REEKSEN!$A:$I,3,0)</f>
        <v>0</v>
      </c>
      <c r="AF184" s="4">
        <f>VLOOKUP($AD184,STARING_REEKSEN!$A:$I,4,0)</f>
        <v>0.38</v>
      </c>
      <c r="AG184" s="4">
        <f>VLOOKUP($AD184,STARING_REEKSEN!$A:$I,7,0)/100</f>
        <v>0.63900000000000001</v>
      </c>
      <c r="AH184" s="4">
        <f t="shared" si="21"/>
        <v>0.15</v>
      </c>
      <c r="AI184" s="4">
        <f t="shared" si="22"/>
        <v>0.23474178403755866</v>
      </c>
      <c r="AJ184" s="4">
        <f t="shared" si="23"/>
        <v>5.6999999999999995E-2</v>
      </c>
      <c r="AK184" s="4">
        <f t="shared" si="24"/>
        <v>0.12</v>
      </c>
      <c r="AL184" s="4">
        <f t="shared" si="25"/>
        <v>0.53</v>
      </c>
      <c r="AM184" s="4">
        <f t="shared" si="26"/>
        <v>0.39</v>
      </c>
      <c r="AN184">
        <f t="shared" si="27"/>
        <v>0.01</v>
      </c>
      <c r="AO184">
        <f t="shared" si="28"/>
        <v>0</v>
      </c>
      <c r="AP184">
        <f t="shared" si="29"/>
        <v>0</v>
      </c>
    </row>
    <row r="185" spans="1:42" x14ac:dyDescent="0.2">
      <c r="A185" s="4">
        <v>323</v>
      </c>
      <c r="B185" s="4">
        <v>54</v>
      </c>
      <c r="C185" s="5">
        <v>11040</v>
      </c>
      <c r="D185" s="5" t="s">
        <v>384</v>
      </c>
      <c r="E185" s="5" t="s">
        <v>714</v>
      </c>
      <c r="F185" s="5">
        <v>3</v>
      </c>
      <c r="G185" s="5" t="s">
        <v>691</v>
      </c>
      <c r="H185" s="5">
        <v>40</v>
      </c>
      <c r="I185" s="5">
        <v>120</v>
      </c>
      <c r="J185" s="23">
        <v>0.2</v>
      </c>
      <c r="K185" s="7">
        <v>0.1</v>
      </c>
      <c r="L185" s="7">
        <v>2</v>
      </c>
      <c r="M185" s="8">
        <v>6</v>
      </c>
      <c r="N185" s="5">
        <v>1</v>
      </c>
      <c r="O185" s="5">
        <v>8</v>
      </c>
      <c r="P185" s="9">
        <v>4</v>
      </c>
      <c r="Q185" s="10">
        <v>10</v>
      </c>
      <c r="R185" s="5">
        <v>3</v>
      </c>
      <c r="S185" s="5">
        <v>15</v>
      </c>
      <c r="T185" s="5">
        <v>120</v>
      </c>
      <c r="U185" s="5">
        <v>100</v>
      </c>
      <c r="V185" s="5">
        <v>150</v>
      </c>
      <c r="W185" s="11">
        <v>7.4</v>
      </c>
      <c r="X185" s="7">
        <v>7</v>
      </c>
      <c r="Y185" s="7">
        <v>7.8</v>
      </c>
      <c r="Z185" s="12">
        <v>6</v>
      </c>
      <c r="AA185" s="4">
        <v>1.6242929277838101</v>
      </c>
      <c r="AB185" s="5">
        <v>430</v>
      </c>
      <c r="AC185" s="5">
        <v>0</v>
      </c>
      <c r="AD185" s="5" t="s">
        <v>695</v>
      </c>
      <c r="AE185" s="4">
        <f>VLOOKUP($AD185,STARING_REEKSEN!$A:$I,3,0)</f>
        <v>0</v>
      </c>
      <c r="AF185" s="4">
        <f>VLOOKUP($AD185,STARING_REEKSEN!$A:$I,4,0)</f>
        <v>0.38</v>
      </c>
      <c r="AG185" s="4">
        <f>VLOOKUP($AD185,STARING_REEKSEN!$A:$I,7,0)/100</f>
        <v>0.63900000000000001</v>
      </c>
      <c r="AH185" s="4">
        <f t="shared" si="21"/>
        <v>0.8</v>
      </c>
      <c r="AI185" s="4">
        <f t="shared" si="22"/>
        <v>1.2519561815336464</v>
      </c>
      <c r="AJ185" s="4">
        <f t="shared" si="23"/>
        <v>0.30400000000000005</v>
      </c>
      <c r="AK185" s="4">
        <f t="shared" si="24"/>
        <v>0.16000000000000003</v>
      </c>
      <c r="AL185" s="4">
        <f t="shared" si="25"/>
        <v>0.53</v>
      </c>
      <c r="AM185" s="4">
        <f t="shared" si="26"/>
        <v>0.39</v>
      </c>
      <c r="AN185">
        <f t="shared" si="27"/>
        <v>0.01</v>
      </c>
      <c r="AO185">
        <f t="shared" si="28"/>
        <v>0</v>
      </c>
      <c r="AP185">
        <f t="shared" si="29"/>
        <v>0</v>
      </c>
    </row>
    <row r="186" spans="1:42" x14ac:dyDescent="0.2">
      <c r="A186" s="4">
        <v>324</v>
      </c>
      <c r="B186" s="4">
        <v>41</v>
      </c>
      <c r="C186" s="5">
        <v>11050</v>
      </c>
      <c r="D186" s="5" t="s">
        <v>386</v>
      </c>
      <c r="E186" s="5" t="s">
        <v>773</v>
      </c>
      <c r="F186" s="5">
        <v>1</v>
      </c>
      <c r="G186" s="5" t="s">
        <v>713</v>
      </c>
      <c r="H186" s="5">
        <v>0</v>
      </c>
      <c r="I186" s="5">
        <v>5</v>
      </c>
      <c r="J186" s="23">
        <v>4</v>
      </c>
      <c r="K186" s="7">
        <v>0.8</v>
      </c>
      <c r="L186" s="7">
        <v>7</v>
      </c>
      <c r="M186" s="8">
        <v>2</v>
      </c>
      <c r="N186" s="5">
        <v>1</v>
      </c>
      <c r="O186" s="5">
        <v>6</v>
      </c>
      <c r="P186" s="9">
        <v>2</v>
      </c>
      <c r="Q186" s="10">
        <v>4</v>
      </c>
      <c r="R186" s="5">
        <v>2</v>
      </c>
      <c r="S186" s="5">
        <v>10</v>
      </c>
      <c r="T186" s="5">
        <v>180</v>
      </c>
      <c r="U186" s="5">
        <v>150</v>
      </c>
      <c r="V186" s="5">
        <v>200</v>
      </c>
      <c r="W186" s="11">
        <v>7</v>
      </c>
      <c r="X186" s="7">
        <v>7</v>
      </c>
      <c r="Y186" s="7">
        <v>7.8</v>
      </c>
      <c r="Z186" s="12">
        <v>1</v>
      </c>
      <c r="AA186" s="4">
        <v>1.43064409509682</v>
      </c>
      <c r="AB186" s="5">
        <v>430</v>
      </c>
      <c r="AC186" s="5">
        <v>1</v>
      </c>
      <c r="AD186" s="5" t="s">
        <v>733</v>
      </c>
      <c r="AE186" s="4">
        <f>VLOOKUP($AD186,STARING_REEKSEN!$A:$I,3,0)</f>
        <v>0</v>
      </c>
      <c r="AF186" s="4">
        <f>VLOOKUP($AD186,STARING_REEKSEN!$A:$I,4,0)</f>
        <v>0.37</v>
      </c>
      <c r="AG186" s="4">
        <f>VLOOKUP($AD186,STARING_REEKSEN!$A:$I,7,0)/100</f>
        <v>0.33340000000000003</v>
      </c>
      <c r="AH186" s="4">
        <f t="shared" si="21"/>
        <v>0.05</v>
      </c>
      <c r="AI186" s="4">
        <f t="shared" si="22"/>
        <v>0.14997000599880023</v>
      </c>
      <c r="AJ186" s="4">
        <f t="shared" si="23"/>
        <v>1.8499999999999999E-2</v>
      </c>
      <c r="AK186" s="4">
        <f t="shared" si="24"/>
        <v>0.2</v>
      </c>
      <c r="AL186" s="4">
        <f t="shared" si="25"/>
        <v>0.92</v>
      </c>
      <c r="AM186" s="4">
        <f t="shared" si="26"/>
        <v>0.35</v>
      </c>
      <c r="AN186">
        <f t="shared" si="27"/>
        <v>0</v>
      </c>
      <c r="AO186">
        <f t="shared" si="28"/>
        <v>0</v>
      </c>
      <c r="AP186">
        <f t="shared" si="29"/>
        <v>0</v>
      </c>
    </row>
    <row r="187" spans="1:42" x14ac:dyDescent="0.2">
      <c r="A187" s="4">
        <v>324</v>
      </c>
      <c r="B187" s="4">
        <v>41</v>
      </c>
      <c r="C187" s="5">
        <v>11050</v>
      </c>
      <c r="D187" s="5" t="s">
        <v>386</v>
      </c>
      <c r="E187" s="5" t="s">
        <v>773</v>
      </c>
      <c r="F187" s="5">
        <v>2</v>
      </c>
      <c r="G187" s="5" t="s">
        <v>740</v>
      </c>
      <c r="H187" s="5">
        <v>5</v>
      </c>
      <c r="I187" s="5">
        <v>50</v>
      </c>
      <c r="J187" s="23">
        <v>0.2</v>
      </c>
      <c r="K187" s="7">
        <v>0.2</v>
      </c>
      <c r="L187" s="7">
        <v>1</v>
      </c>
      <c r="M187" s="8">
        <v>2</v>
      </c>
      <c r="N187" s="5">
        <v>1</v>
      </c>
      <c r="O187" s="5">
        <v>6</v>
      </c>
      <c r="P187" s="9">
        <v>2</v>
      </c>
      <c r="Q187" s="10">
        <v>4</v>
      </c>
      <c r="R187" s="5">
        <v>2</v>
      </c>
      <c r="S187" s="5">
        <v>10</v>
      </c>
      <c r="T187" s="5">
        <v>180</v>
      </c>
      <c r="U187" s="5">
        <v>150</v>
      </c>
      <c r="V187" s="5">
        <v>200</v>
      </c>
      <c r="W187" s="11">
        <v>7.4</v>
      </c>
      <c r="X187" s="7">
        <v>7</v>
      </c>
      <c r="Y187" s="7">
        <v>7.8</v>
      </c>
      <c r="Z187" s="12">
        <v>1.5</v>
      </c>
      <c r="AA187" s="4">
        <v>1.6748570953269</v>
      </c>
      <c r="AB187" s="5">
        <v>430</v>
      </c>
      <c r="AC187" s="5">
        <v>0</v>
      </c>
      <c r="AD187" s="5" t="s">
        <v>711</v>
      </c>
      <c r="AE187" s="4">
        <f>VLOOKUP($AD187,STARING_REEKSEN!$A:$I,3,0)</f>
        <v>0</v>
      </c>
      <c r="AF187" s="4">
        <f>VLOOKUP($AD187,STARING_REEKSEN!$A:$I,4,0)</f>
        <v>0.35</v>
      </c>
      <c r="AG187" s="4">
        <f>VLOOKUP($AD187,STARING_REEKSEN!$A:$I,7,0)/100</f>
        <v>0.997</v>
      </c>
      <c r="AH187" s="4">
        <f t="shared" si="21"/>
        <v>0.45</v>
      </c>
      <c r="AI187" s="4">
        <f t="shared" si="22"/>
        <v>0.45135406218655971</v>
      </c>
      <c r="AJ187" s="4">
        <f t="shared" si="23"/>
        <v>0.1575</v>
      </c>
      <c r="AK187" s="4">
        <f t="shared" si="24"/>
        <v>9.0000000000000011E-2</v>
      </c>
      <c r="AL187" s="4">
        <f t="shared" si="25"/>
        <v>0.92</v>
      </c>
      <c r="AM187" s="4">
        <f t="shared" si="26"/>
        <v>0.35</v>
      </c>
      <c r="AN187">
        <f t="shared" si="27"/>
        <v>0</v>
      </c>
      <c r="AO187">
        <f t="shared" si="28"/>
        <v>0</v>
      </c>
      <c r="AP187">
        <f t="shared" si="29"/>
        <v>0</v>
      </c>
    </row>
    <row r="188" spans="1:42" x14ac:dyDescent="0.2">
      <c r="A188" s="4">
        <v>324</v>
      </c>
      <c r="B188" s="4">
        <v>41</v>
      </c>
      <c r="C188" s="5">
        <v>11050</v>
      </c>
      <c r="D188" s="5" t="s">
        <v>386</v>
      </c>
      <c r="E188" s="5" t="s">
        <v>773</v>
      </c>
      <c r="F188" s="5">
        <v>3</v>
      </c>
      <c r="G188" s="5" t="s">
        <v>740</v>
      </c>
      <c r="H188" s="5">
        <v>50</v>
      </c>
      <c r="I188" s="5">
        <v>120</v>
      </c>
      <c r="J188" s="23">
        <v>0.2</v>
      </c>
      <c r="K188" s="7">
        <v>0.2</v>
      </c>
      <c r="L188" s="7">
        <v>1</v>
      </c>
      <c r="M188" s="8">
        <v>2</v>
      </c>
      <c r="N188" s="5">
        <v>1</v>
      </c>
      <c r="O188" s="5">
        <v>6</v>
      </c>
      <c r="P188" s="9">
        <v>2</v>
      </c>
      <c r="Q188" s="10">
        <v>4</v>
      </c>
      <c r="R188" s="5">
        <v>2</v>
      </c>
      <c r="S188" s="5">
        <v>10</v>
      </c>
      <c r="T188" s="5">
        <v>180</v>
      </c>
      <c r="U188" s="5">
        <v>150</v>
      </c>
      <c r="V188" s="5">
        <v>200</v>
      </c>
      <c r="W188" s="11">
        <v>7.4</v>
      </c>
      <c r="X188" s="7">
        <v>7</v>
      </c>
      <c r="Y188" s="7">
        <v>7.8</v>
      </c>
      <c r="Z188" s="12">
        <v>3</v>
      </c>
      <c r="AA188" s="4">
        <v>1.6748570953269</v>
      </c>
      <c r="AB188" s="5">
        <v>430</v>
      </c>
      <c r="AC188" s="5">
        <v>0</v>
      </c>
      <c r="AD188" s="5" t="s">
        <v>711</v>
      </c>
      <c r="AE188" s="4">
        <f>VLOOKUP($AD188,STARING_REEKSEN!$A:$I,3,0)</f>
        <v>0</v>
      </c>
      <c r="AF188" s="4">
        <f>VLOOKUP($AD188,STARING_REEKSEN!$A:$I,4,0)</f>
        <v>0.35</v>
      </c>
      <c r="AG188" s="4">
        <f>VLOOKUP($AD188,STARING_REEKSEN!$A:$I,7,0)/100</f>
        <v>0.997</v>
      </c>
      <c r="AH188" s="4">
        <f t="shared" si="21"/>
        <v>0.7</v>
      </c>
      <c r="AI188" s="4">
        <f t="shared" si="22"/>
        <v>0.70210631895687059</v>
      </c>
      <c r="AJ188" s="4">
        <f t="shared" si="23"/>
        <v>0.24499999999999997</v>
      </c>
      <c r="AK188" s="4">
        <f t="shared" si="24"/>
        <v>0.13999999999999999</v>
      </c>
      <c r="AL188" s="4">
        <f t="shared" si="25"/>
        <v>0.92</v>
      </c>
      <c r="AM188" s="4">
        <f t="shared" si="26"/>
        <v>0.35</v>
      </c>
      <c r="AN188">
        <f t="shared" si="27"/>
        <v>0</v>
      </c>
      <c r="AO188">
        <f t="shared" si="28"/>
        <v>0</v>
      </c>
      <c r="AP188">
        <f t="shared" si="29"/>
        <v>0</v>
      </c>
    </row>
    <row r="189" spans="1:42" x14ac:dyDescent="0.2">
      <c r="A189" s="4">
        <v>325</v>
      </c>
      <c r="B189" s="4">
        <v>52</v>
      </c>
      <c r="C189" s="5">
        <v>11030</v>
      </c>
      <c r="D189" s="5" t="s">
        <v>774</v>
      </c>
      <c r="E189" s="5" t="s">
        <v>714</v>
      </c>
      <c r="F189" s="5">
        <v>1</v>
      </c>
      <c r="G189" s="5" t="s">
        <v>742</v>
      </c>
      <c r="H189" s="5">
        <v>0</v>
      </c>
      <c r="I189" s="5">
        <v>30</v>
      </c>
      <c r="J189" s="23">
        <v>2.2000000000000002</v>
      </c>
      <c r="K189" s="7">
        <v>1.5</v>
      </c>
      <c r="L189" s="7">
        <v>5</v>
      </c>
      <c r="M189" s="8">
        <v>16</v>
      </c>
      <c r="N189" s="5">
        <v>8</v>
      </c>
      <c r="O189" s="5">
        <v>25</v>
      </c>
      <c r="P189" s="9">
        <v>24</v>
      </c>
      <c r="Q189" s="10">
        <v>40</v>
      </c>
      <c r="R189" s="5">
        <v>30</v>
      </c>
      <c r="S189" s="5">
        <v>60</v>
      </c>
      <c r="T189" s="5">
        <v>110</v>
      </c>
      <c r="U189" s="5">
        <v>100</v>
      </c>
      <c r="V189" s="5">
        <v>150</v>
      </c>
      <c r="W189" s="11">
        <v>7.4</v>
      </c>
      <c r="X189" s="7">
        <v>7</v>
      </c>
      <c r="Y189" s="7">
        <v>7.8</v>
      </c>
      <c r="Z189" s="12">
        <v>8</v>
      </c>
      <c r="AA189" s="4">
        <v>1.4478878543507601</v>
      </c>
      <c r="AB189" s="5">
        <v>210</v>
      </c>
      <c r="AC189" s="5">
        <v>1</v>
      </c>
      <c r="AD189" s="5" t="s">
        <v>751</v>
      </c>
      <c r="AE189" s="4">
        <f>VLOOKUP($AD189,STARING_REEKSEN!$A:$I,3,0)</f>
        <v>0</v>
      </c>
      <c r="AF189" s="4">
        <f>VLOOKUP($AD189,STARING_REEKSEN!$A:$I,4,0)</f>
        <v>0.4</v>
      </c>
      <c r="AG189" s="4">
        <f>VLOOKUP($AD189,STARING_REEKSEN!$A:$I,7,0)/100</f>
        <v>0.22899999999999998</v>
      </c>
      <c r="AH189" s="4">
        <f t="shared" si="21"/>
        <v>0.3</v>
      </c>
      <c r="AI189" s="4">
        <f t="shared" si="22"/>
        <v>1.3100436681222709</v>
      </c>
      <c r="AJ189" s="4">
        <f t="shared" si="23"/>
        <v>0.12</v>
      </c>
      <c r="AK189" s="4">
        <f t="shared" si="24"/>
        <v>0.66</v>
      </c>
      <c r="AL189" s="4">
        <f t="shared" si="25"/>
        <v>0.44</v>
      </c>
      <c r="AM189" s="4">
        <f t="shared" si="26"/>
        <v>0.39</v>
      </c>
      <c r="AN189">
        <f t="shared" si="27"/>
        <v>0.01</v>
      </c>
      <c r="AO189">
        <f t="shared" si="28"/>
        <v>0</v>
      </c>
      <c r="AP189">
        <f t="shared" si="29"/>
        <v>0</v>
      </c>
    </row>
    <row r="190" spans="1:42" x14ac:dyDescent="0.2">
      <c r="A190" s="4">
        <v>325</v>
      </c>
      <c r="B190" s="4">
        <v>52</v>
      </c>
      <c r="C190" s="5">
        <v>11030</v>
      </c>
      <c r="D190" s="5" t="s">
        <v>774</v>
      </c>
      <c r="E190" s="5" t="s">
        <v>714</v>
      </c>
      <c r="F190" s="5">
        <v>2</v>
      </c>
      <c r="G190" s="5" t="s">
        <v>719</v>
      </c>
      <c r="H190" s="5">
        <v>30</v>
      </c>
      <c r="I190" s="5">
        <v>40</v>
      </c>
      <c r="J190" s="23">
        <v>0.8</v>
      </c>
      <c r="K190" s="7">
        <v>0.3</v>
      </c>
      <c r="L190" s="7">
        <v>2</v>
      </c>
      <c r="M190" s="8">
        <v>6</v>
      </c>
      <c r="N190" s="5">
        <v>1</v>
      </c>
      <c r="O190" s="5">
        <v>8</v>
      </c>
      <c r="P190" s="9">
        <v>4</v>
      </c>
      <c r="Q190" s="10">
        <v>10</v>
      </c>
      <c r="R190" s="5">
        <v>3</v>
      </c>
      <c r="S190" s="5">
        <v>15</v>
      </c>
      <c r="T190" s="5">
        <v>120</v>
      </c>
      <c r="U190" s="5">
        <v>100</v>
      </c>
      <c r="V190" s="5">
        <v>150</v>
      </c>
      <c r="W190" s="11">
        <v>7.4</v>
      </c>
      <c r="X190" s="7">
        <v>7</v>
      </c>
      <c r="Y190" s="7">
        <v>7.8</v>
      </c>
      <c r="Z190" s="12">
        <v>7</v>
      </c>
      <c r="AA190" s="4">
        <v>1.59567890423466</v>
      </c>
      <c r="AB190" s="5">
        <v>210</v>
      </c>
      <c r="AC190" s="5">
        <v>0</v>
      </c>
      <c r="AD190" s="5" t="s">
        <v>695</v>
      </c>
      <c r="AE190" s="4">
        <f>VLOOKUP($AD190,STARING_REEKSEN!$A:$I,3,0)</f>
        <v>0</v>
      </c>
      <c r="AF190" s="4">
        <f>VLOOKUP($AD190,STARING_REEKSEN!$A:$I,4,0)</f>
        <v>0.38</v>
      </c>
      <c r="AG190" s="4">
        <f>VLOOKUP($AD190,STARING_REEKSEN!$A:$I,7,0)/100</f>
        <v>0.63900000000000001</v>
      </c>
      <c r="AH190" s="4">
        <f t="shared" si="21"/>
        <v>0.1</v>
      </c>
      <c r="AI190" s="4">
        <f t="shared" si="22"/>
        <v>0.1564945226917058</v>
      </c>
      <c r="AJ190" s="4">
        <f t="shared" si="23"/>
        <v>3.8000000000000006E-2</v>
      </c>
      <c r="AK190" s="4">
        <f t="shared" si="24"/>
        <v>8.0000000000000016E-2</v>
      </c>
      <c r="AL190" s="4">
        <f t="shared" si="25"/>
        <v>0.44</v>
      </c>
      <c r="AM190" s="4">
        <f t="shared" si="26"/>
        <v>0.39</v>
      </c>
      <c r="AN190">
        <f t="shared" si="27"/>
        <v>0.01</v>
      </c>
      <c r="AO190">
        <f t="shared" si="28"/>
        <v>0</v>
      </c>
      <c r="AP190">
        <f t="shared" si="29"/>
        <v>0</v>
      </c>
    </row>
    <row r="191" spans="1:42" x14ac:dyDescent="0.2">
      <c r="A191" s="4">
        <v>325</v>
      </c>
      <c r="B191" s="4">
        <v>52</v>
      </c>
      <c r="C191" s="5">
        <v>11030</v>
      </c>
      <c r="D191" s="5" t="s">
        <v>774</v>
      </c>
      <c r="E191" s="5" t="s">
        <v>714</v>
      </c>
      <c r="F191" s="5">
        <v>3</v>
      </c>
      <c r="G191" s="5" t="s">
        <v>719</v>
      </c>
      <c r="H191" s="5">
        <v>40</v>
      </c>
      <c r="I191" s="5">
        <v>120</v>
      </c>
      <c r="J191" s="23">
        <v>0.3</v>
      </c>
      <c r="K191" s="7">
        <v>0.1</v>
      </c>
      <c r="L191" s="7">
        <v>1.5</v>
      </c>
      <c r="M191" s="8">
        <v>6</v>
      </c>
      <c r="N191" s="5">
        <v>1</v>
      </c>
      <c r="O191" s="5">
        <v>8</v>
      </c>
      <c r="P191" s="9">
        <v>4</v>
      </c>
      <c r="Q191" s="10">
        <v>10</v>
      </c>
      <c r="R191" s="5">
        <v>3</v>
      </c>
      <c r="S191" s="5">
        <v>15</v>
      </c>
      <c r="T191" s="5">
        <v>120</v>
      </c>
      <c r="U191" s="5">
        <v>100</v>
      </c>
      <c r="V191" s="5">
        <v>150</v>
      </c>
      <c r="W191" s="11">
        <v>7.4</v>
      </c>
      <c r="X191" s="7">
        <v>7</v>
      </c>
      <c r="Y191" s="7">
        <v>7.8</v>
      </c>
      <c r="Z191" s="12">
        <v>7</v>
      </c>
      <c r="AA191" s="4">
        <v>1.59567890423466</v>
      </c>
      <c r="AB191" s="5">
        <v>210</v>
      </c>
      <c r="AC191" s="5">
        <v>0</v>
      </c>
      <c r="AD191" s="5" t="s">
        <v>695</v>
      </c>
      <c r="AE191" s="4">
        <f>VLOOKUP($AD191,STARING_REEKSEN!$A:$I,3,0)</f>
        <v>0</v>
      </c>
      <c r="AF191" s="4">
        <f>VLOOKUP($AD191,STARING_REEKSEN!$A:$I,4,0)</f>
        <v>0.38</v>
      </c>
      <c r="AG191" s="4">
        <f>VLOOKUP($AD191,STARING_REEKSEN!$A:$I,7,0)/100</f>
        <v>0.63900000000000001</v>
      </c>
      <c r="AH191" s="4">
        <f t="shared" si="21"/>
        <v>0.8</v>
      </c>
      <c r="AI191" s="4">
        <f t="shared" si="22"/>
        <v>1.2519561815336464</v>
      </c>
      <c r="AJ191" s="4">
        <f t="shared" si="23"/>
        <v>0.30400000000000005</v>
      </c>
      <c r="AK191" s="4">
        <f t="shared" si="24"/>
        <v>0.24</v>
      </c>
      <c r="AL191" s="4">
        <f t="shared" si="25"/>
        <v>0.44</v>
      </c>
      <c r="AM191" s="4">
        <f t="shared" si="26"/>
        <v>0.39</v>
      </c>
      <c r="AN191">
        <f t="shared" si="27"/>
        <v>0.01</v>
      </c>
      <c r="AO191">
        <f t="shared" si="28"/>
        <v>0</v>
      </c>
      <c r="AP191">
        <f t="shared" si="29"/>
        <v>0</v>
      </c>
    </row>
    <row r="192" spans="1:42" x14ac:dyDescent="0.2">
      <c r="A192" s="4">
        <v>326</v>
      </c>
      <c r="B192" s="4">
        <v>80</v>
      </c>
      <c r="C192" s="5">
        <v>11060</v>
      </c>
      <c r="D192" s="5" t="s">
        <v>380</v>
      </c>
      <c r="E192" s="5" t="s">
        <v>773</v>
      </c>
      <c r="F192" s="5">
        <v>1</v>
      </c>
      <c r="G192" s="5" t="s">
        <v>691</v>
      </c>
      <c r="H192" s="5">
        <v>0</v>
      </c>
      <c r="I192" s="5">
        <v>120</v>
      </c>
      <c r="J192" s="23">
        <v>0.3</v>
      </c>
      <c r="K192" s="7">
        <v>0.1</v>
      </c>
      <c r="L192" s="7">
        <v>1</v>
      </c>
      <c r="M192" s="8">
        <v>1</v>
      </c>
      <c r="N192" s="5">
        <v>1</v>
      </c>
      <c r="O192" s="5">
        <v>4</v>
      </c>
      <c r="P192" s="9">
        <v>1</v>
      </c>
      <c r="Q192" s="10">
        <v>2</v>
      </c>
      <c r="R192" s="5">
        <v>2</v>
      </c>
      <c r="S192" s="5">
        <v>4</v>
      </c>
      <c r="T192" s="5">
        <v>275</v>
      </c>
      <c r="U192" s="5">
        <v>200</v>
      </c>
      <c r="V192" s="5">
        <v>400</v>
      </c>
      <c r="W192" s="11">
        <v>7.4</v>
      </c>
      <c r="X192" s="7">
        <v>7</v>
      </c>
      <c r="Y192" s="7">
        <v>7.8</v>
      </c>
      <c r="Z192" s="12">
        <v>6</v>
      </c>
      <c r="AA192" s="4">
        <v>1.5417144828121501</v>
      </c>
      <c r="AB192" s="5">
        <v>430</v>
      </c>
      <c r="AC192" s="5">
        <v>0</v>
      </c>
      <c r="AD192" s="5" t="s">
        <v>747</v>
      </c>
      <c r="AE192" s="4">
        <f>VLOOKUP($AD192,STARING_REEKSEN!$A:$I,3,0)</f>
        <v>0</v>
      </c>
      <c r="AF192" s="4">
        <f>VLOOKUP($AD192,STARING_REEKSEN!$A:$I,4,0)</f>
        <v>0.33</v>
      </c>
      <c r="AG192" s="4">
        <f>VLOOKUP($AD192,STARING_REEKSEN!$A:$I,7,0)/100</f>
        <v>2.23</v>
      </c>
      <c r="AH192" s="4">
        <f t="shared" si="21"/>
        <v>1.2</v>
      </c>
      <c r="AI192" s="4">
        <f t="shared" si="22"/>
        <v>0.53811659192825112</v>
      </c>
      <c r="AJ192" s="4">
        <f t="shared" si="23"/>
        <v>0.39600000000000002</v>
      </c>
      <c r="AK192" s="4">
        <f t="shared" si="24"/>
        <v>0.36</v>
      </c>
      <c r="AL192" s="4">
        <f t="shared" si="25"/>
        <v>2.23</v>
      </c>
      <c r="AM192" s="4">
        <f t="shared" si="26"/>
        <v>0.33</v>
      </c>
      <c r="AN192">
        <f t="shared" si="27"/>
        <v>0</v>
      </c>
      <c r="AO192">
        <f t="shared" si="28"/>
        <v>0</v>
      </c>
      <c r="AP192">
        <f t="shared" si="29"/>
        <v>0</v>
      </c>
    </row>
    <row r="193" spans="1:42" x14ac:dyDescent="0.2">
      <c r="A193" s="4">
        <v>327</v>
      </c>
      <c r="B193" s="4">
        <v>45</v>
      </c>
      <c r="C193" s="5">
        <v>8120</v>
      </c>
      <c r="D193" s="5" t="s">
        <v>274</v>
      </c>
      <c r="E193" s="5" t="s">
        <v>714</v>
      </c>
      <c r="F193" s="5">
        <v>1</v>
      </c>
      <c r="G193" s="5" t="s">
        <v>707</v>
      </c>
      <c r="H193" s="5">
        <v>0</v>
      </c>
      <c r="I193" s="5">
        <v>30</v>
      </c>
      <c r="J193" s="23">
        <v>1.5</v>
      </c>
      <c r="K193" s="7">
        <v>0.5</v>
      </c>
      <c r="L193" s="7">
        <v>4</v>
      </c>
      <c r="M193" s="8">
        <v>2</v>
      </c>
      <c r="N193" s="5">
        <v>2</v>
      </c>
      <c r="O193" s="5">
        <v>6</v>
      </c>
      <c r="P193" s="9">
        <v>3</v>
      </c>
      <c r="Q193" s="10">
        <v>5</v>
      </c>
      <c r="R193" s="5">
        <v>3</v>
      </c>
      <c r="S193" s="5">
        <v>20</v>
      </c>
      <c r="T193" s="5">
        <v>200</v>
      </c>
      <c r="U193" s="5">
        <v>180</v>
      </c>
      <c r="V193" s="5">
        <v>240</v>
      </c>
      <c r="W193" s="11">
        <v>7</v>
      </c>
      <c r="X193" s="7">
        <v>7</v>
      </c>
      <c r="Y193" s="7">
        <v>8</v>
      </c>
      <c r="Z193" s="12">
        <v>2</v>
      </c>
      <c r="AA193" s="4">
        <v>1.51404909605129</v>
      </c>
      <c r="AB193" s="5">
        <v>692</v>
      </c>
      <c r="AC193" s="5">
        <v>1</v>
      </c>
      <c r="AD193" s="5" t="s">
        <v>733</v>
      </c>
      <c r="AE193" s="4">
        <f>VLOOKUP($AD193,STARING_REEKSEN!$A:$I,3,0)</f>
        <v>0</v>
      </c>
      <c r="AF193" s="4">
        <f>VLOOKUP($AD193,STARING_REEKSEN!$A:$I,4,0)</f>
        <v>0.37</v>
      </c>
      <c r="AG193" s="4">
        <f>VLOOKUP($AD193,STARING_REEKSEN!$A:$I,7,0)/100</f>
        <v>0.33340000000000003</v>
      </c>
      <c r="AH193" s="4">
        <f t="shared" si="21"/>
        <v>0.3</v>
      </c>
      <c r="AI193" s="4">
        <f t="shared" si="22"/>
        <v>0.89982003599280136</v>
      </c>
      <c r="AJ193" s="4">
        <f t="shared" si="23"/>
        <v>0.111</v>
      </c>
      <c r="AK193" s="4">
        <f t="shared" si="24"/>
        <v>0.44999999999999996</v>
      </c>
      <c r="AL193" s="4">
        <f t="shared" si="25"/>
        <v>0.55000000000000004</v>
      </c>
      <c r="AM193" s="4">
        <f t="shared" si="26"/>
        <v>0.36</v>
      </c>
      <c r="AN193">
        <f t="shared" si="27"/>
        <v>0.01</v>
      </c>
      <c r="AO193">
        <f t="shared" si="28"/>
        <v>0</v>
      </c>
      <c r="AP193">
        <f t="shared" si="29"/>
        <v>0</v>
      </c>
    </row>
    <row r="194" spans="1:42" x14ac:dyDescent="0.2">
      <c r="A194" s="4">
        <v>327</v>
      </c>
      <c r="B194" s="4">
        <v>45</v>
      </c>
      <c r="C194" s="5">
        <v>8120</v>
      </c>
      <c r="D194" s="5" t="s">
        <v>274</v>
      </c>
      <c r="E194" s="5" t="s">
        <v>714</v>
      </c>
      <c r="F194" s="5">
        <v>2</v>
      </c>
      <c r="G194" s="5" t="s">
        <v>760</v>
      </c>
      <c r="H194" s="5">
        <v>30</v>
      </c>
      <c r="I194" s="5">
        <v>50</v>
      </c>
      <c r="J194" s="23">
        <v>1</v>
      </c>
      <c r="K194" s="7">
        <v>0.5</v>
      </c>
      <c r="L194" s="7">
        <v>4</v>
      </c>
      <c r="M194" s="8">
        <v>2</v>
      </c>
      <c r="N194" s="5">
        <v>2</v>
      </c>
      <c r="O194" s="5">
        <v>6</v>
      </c>
      <c r="P194" s="9">
        <v>3</v>
      </c>
      <c r="Q194" s="10">
        <v>5</v>
      </c>
      <c r="R194" s="5">
        <v>3</v>
      </c>
      <c r="S194" s="5">
        <v>20</v>
      </c>
      <c r="T194" s="5">
        <v>200</v>
      </c>
      <c r="U194" s="5">
        <v>180</v>
      </c>
      <c r="V194" s="5">
        <v>240</v>
      </c>
      <c r="W194" s="11">
        <v>7</v>
      </c>
      <c r="X194" s="7">
        <v>7</v>
      </c>
      <c r="Y194" s="7">
        <v>8</v>
      </c>
      <c r="Z194" s="12">
        <v>2</v>
      </c>
      <c r="AA194" s="4">
        <v>1.5354365785989099</v>
      </c>
      <c r="AB194" s="5">
        <v>692</v>
      </c>
      <c r="AC194" s="5">
        <v>1</v>
      </c>
      <c r="AD194" s="5" t="s">
        <v>733</v>
      </c>
      <c r="AE194" s="4">
        <f>VLOOKUP($AD194,STARING_REEKSEN!$A:$I,3,0)</f>
        <v>0</v>
      </c>
      <c r="AF194" s="4">
        <f>VLOOKUP($AD194,STARING_REEKSEN!$A:$I,4,0)</f>
        <v>0.37</v>
      </c>
      <c r="AG194" s="4">
        <f>VLOOKUP($AD194,STARING_REEKSEN!$A:$I,7,0)/100</f>
        <v>0.33340000000000003</v>
      </c>
      <c r="AH194" s="4">
        <f t="shared" ref="AH194:AH257" si="30">(I194-H194)/100</f>
        <v>0.2</v>
      </c>
      <c r="AI194" s="4">
        <f t="shared" ref="AI194:AI257" si="31">AH194/AG194</f>
        <v>0.59988002399520091</v>
      </c>
      <c r="AJ194" s="4">
        <f t="shared" ref="AJ194:AJ257" si="32">(AF194-AE194)*AH194</f>
        <v>7.3999999999999996E-2</v>
      </c>
      <c r="AK194" s="4">
        <f t="shared" ref="AK194:AK257" si="33">J194*AH194</f>
        <v>0.2</v>
      </c>
      <c r="AL194" s="4">
        <f t="shared" ref="AL194:AL257" si="34">ROUND(SUMIF(A:A,A194,AH:AH)/SUMIF(A:A,A194,AI:AI),2)</f>
        <v>0.55000000000000004</v>
      </c>
      <c r="AM194" s="4">
        <f t="shared" ref="AM194:AM257" si="35">ROUND(SUMIF(A:A,A194,AJ:AJ)/SUMIF(A:A,A194,AH:AH),2)</f>
        <v>0.36</v>
      </c>
      <c r="AN194">
        <f t="shared" ref="AN194:AN257" si="36">ROUND(SUMIF(A:A,A194,AK:AK)/SUMIF(A:A,A194,AH:AH),0)/100</f>
        <v>0.01</v>
      </c>
      <c r="AO194">
        <f t="shared" ref="AO194:AO257" si="37">IF(A194&lt;207,IF(NOT(A194=A193),IF(M194&gt;25,(I194-H194)/100,0),IF(AO193&gt;0,IF(M194&gt;25,(I194-H194)/100,0),0)),0)</f>
        <v>0</v>
      </c>
      <c r="AP194">
        <f t="shared" ref="AP194:AP257" si="38">SUMIF(A:A,A194,AO:AO)</f>
        <v>0</v>
      </c>
    </row>
    <row r="195" spans="1:42" x14ac:dyDescent="0.2">
      <c r="A195" s="4">
        <v>327</v>
      </c>
      <c r="B195" s="4">
        <v>45</v>
      </c>
      <c r="C195" s="5">
        <v>8120</v>
      </c>
      <c r="D195" s="5" t="s">
        <v>274</v>
      </c>
      <c r="E195" s="5" t="s">
        <v>714</v>
      </c>
      <c r="F195" s="5">
        <v>3</v>
      </c>
      <c r="G195" s="5" t="s">
        <v>691</v>
      </c>
      <c r="H195" s="5">
        <v>50</v>
      </c>
      <c r="I195" s="5">
        <v>120</v>
      </c>
      <c r="J195" s="23">
        <v>0.3</v>
      </c>
      <c r="K195" s="7">
        <v>0.1</v>
      </c>
      <c r="L195" s="7">
        <v>1</v>
      </c>
      <c r="M195" s="8">
        <v>2</v>
      </c>
      <c r="N195" s="5">
        <v>2</v>
      </c>
      <c r="O195" s="5">
        <v>6</v>
      </c>
      <c r="P195" s="9">
        <v>3</v>
      </c>
      <c r="Q195" s="10">
        <v>5</v>
      </c>
      <c r="R195" s="5">
        <v>3</v>
      </c>
      <c r="S195" s="5">
        <v>20</v>
      </c>
      <c r="T195" s="5">
        <v>200</v>
      </c>
      <c r="U195" s="5">
        <v>180</v>
      </c>
      <c r="V195" s="5">
        <v>240</v>
      </c>
      <c r="W195" s="11">
        <v>7</v>
      </c>
      <c r="X195" s="7">
        <v>7</v>
      </c>
      <c r="Y195" s="7">
        <v>8</v>
      </c>
      <c r="Z195" s="12">
        <v>4</v>
      </c>
      <c r="AA195" s="4">
        <v>1.6490749849672901</v>
      </c>
      <c r="AB195" s="5">
        <v>210</v>
      </c>
      <c r="AC195" s="5">
        <v>0</v>
      </c>
      <c r="AD195" s="5" t="s">
        <v>711</v>
      </c>
      <c r="AE195" s="4">
        <f>VLOOKUP($AD195,STARING_REEKSEN!$A:$I,3,0)</f>
        <v>0</v>
      </c>
      <c r="AF195" s="4">
        <f>VLOOKUP($AD195,STARING_REEKSEN!$A:$I,4,0)</f>
        <v>0.35</v>
      </c>
      <c r="AG195" s="4">
        <f>VLOOKUP($AD195,STARING_REEKSEN!$A:$I,7,0)/100</f>
        <v>0.997</v>
      </c>
      <c r="AH195" s="4">
        <f t="shared" si="30"/>
        <v>0.7</v>
      </c>
      <c r="AI195" s="4">
        <f t="shared" si="31"/>
        <v>0.70210631895687059</v>
      </c>
      <c r="AJ195" s="4">
        <f t="shared" si="32"/>
        <v>0.24499999999999997</v>
      </c>
      <c r="AK195" s="4">
        <f t="shared" si="33"/>
        <v>0.21</v>
      </c>
      <c r="AL195" s="4">
        <f t="shared" si="34"/>
        <v>0.55000000000000004</v>
      </c>
      <c r="AM195" s="4">
        <f t="shared" si="35"/>
        <v>0.36</v>
      </c>
      <c r="AN195">
        <f t="shared" si="36"/>
        <v>0.01</v>
      </c>
      <c r="AO195">
        <f t="shared" si="37"/>
        <v>0</v>
      </c>
      <c r="AP195">
        <f t="shared" si="38"/>
        <v>0</v>
      </c>
    </row>
    <row r="196" spans="1:42" x14ac:dyDescent="0.2">
      <c r="A196" s="4">
        <v>401</v>
      </c>
      <c r="B196" s="4">
        <v>28</v>
      </c>
      <c r="C196" s="5">
        <v>13040</v>
      </c>
      <c r="D196" s="5" t="s">
        <v>140</v>
      </c>
      <c r="E196" s="5" t="s">
        <v>773</v>
      </c>
      <c r="F196" s="5">
        <v>1</v>
      </c>
      <c r="G196" s="5" t="s">
        <v>686</v>
      </c>
      <c r="H196" s="5">
        <v>0</v>
      </c>
      <c r="I196" s="5">
        <v>10</v>
      </c>
      <c r="J196" s="23">
        <v>10</v>
      </c>
      <c r="K196" s="7">
        <v>4</v>
      </c>
      <c r="L196" s="7">
        <v>20</v>
      </c>
      <c r="M196" s="8">
        <v>30</v>
      </c>
      <c r="N196" s="5">
        <v>12</v>
      </c>
      <c r="O196" s="5">
        <v>45</v>
      </c>
      <c r="P196" s="9">
        <v>45</v>
      </c>
      <c r="Q196" s="10">
        <v>75</v>
      </c>
      <c r="R196" s="5">
        <v>20</v>
      </c>
      <c r="S196" s="5">
        <v>90</v>
      </c>
      <c r="T196" s="5">
        <v>80</v>
      </c>
      <c r="U196" s="5">
        <v>70</v>
      </c>
      <c r="V196" s="5">
        <v>100</v>
      </c>
      <c r="W196" s="11">
        <v>7.8</v>
      </c>
      <c r="X196" s="7">
        <v>7.5</v>
      </c>
      <c r="Y196" s="7">
        <v>8</v>
      </c>
      <c r="Z196" s="12">
        <v>9</v>
      </c>
      <c r="AA196" s="4">
        <v>1.0306525971438101</v>
      </c>
      <c r="AB196" s="5">
        <v>210</v>
      </c>
      <c r="AC196" s="5">
        <v>1</v>
      </c>
      <c r="AD196" s="5" t="s">
        <v>775</v>
      </c>
      <c r="AE196" s="4">
        <f>VLOOKUP($AD196,STARING_REEKSEN!$A:$I,3,0)</f>
        <v>0</v>
      </c>
      <c r="AF196" s="4">
        <f>VLOOKUP($AD196,STARING_REEKSEN!$A:$I,4,0)</f>
        <v>0.44</v>
      </c>
      <c r="AG196" s="4">
        <f>VLOOKUP($AD196,STARING_REEKSEN!$A:$I,7,0)/100</f>
        <v>0.311</v>
      </c>
      <c r="AH196" s="4">
        <f t="shared" si="30"/>
        <v>0.1</v>
      </c>
      <c r="AI196" s="4">
        <f t="shared" si="31"/>
        <v>0.32154340836012862</v>
      </c>
      <c r="AJ196" s="4">
        <f t="shared" si="32"/>
        <v>4.4000000000000004E-2</v>
      </c>
      <c r="AK196" s="4">
        <f t="shared" si="33"/>
        <v>1</v>
      </c>
      <c r="AL196" s="4">
        <f t="shared" si="34"/>
        <v>0.42</v>
      </c>
      <c r="AM196" s="4">
        <f t="shared" si="35"/>
        <v>0.42</v>
      </c>
      <c r="AN196">
        <f t="shared" si="36"/>
        <v>0.04</v>
      </c>
      <c r="AO196">
        <f t="shared" si="37"/>
        <v>0</v>
      </c>
      <c r="AP196">
        <f t="shared" si="38"/>
        <v>0</v>
      </c>
    </row>
    <row r="197" spans="1:42" x14ac:dyDescent="0.2">
      <c r="A197" s="4">
        <v>401</v>
      </c>
      <c r="B197" s="4">
        <v>28</v>
      </c>
      <c r="C197" s="5">
        <v>13040</v>
      </c>
      <c r="D197" s="5" t="s">
        <v>140</v>
      </c>
      <c r="E197" s="5" t="s">
        <v>773</v>
      </c>
      <c r="F197" s="5">
        <v>2</v>
      </c>
      <c r="G197" s="5" t="s">
        <v>740</v>
      </c>
      <c r="H197" s="5">
        <v>10</v>
      </c>
      <c r="I197" s="5">
        <v>35</v>
      </c>
      <c r="J197" s="23">
        <v>5</v>
      </c>
      <c r="K197" s="7">
        <v>2</v>
      </c>
      <c r="L197" s="7">
        <v>10</v>
      </c>
      <c r="M197" s="8">
        <v>30</v>
      </c>
      <c r="N197" s="5">
        <v>12</v>
      </c>
      <c r="O197" s="5">
        <v>45</v>
      </c>
      <c r="P197" s="9">
        <v>45</v>
      </c>
      <c r="Q197" s="10">
        <v>75</v>
      </c>
      <c r="R197" s="5">
        <v>20</v>
      </c>
      <c r="S197" s="5">
        <v>90</v>
      </c>
      <c r="T197" s="5">
        <v>80</v>
      </c>
      <c r="U197" s="5">
        <v>70</v>
      </c>
      <c r="V197" s="5">
        <v>100</v>
      </c>
      <c r="W197" s="11">
        <v>7.8</v>
      </c>
      <c r="X197" s="7">
        <v>7.5</v>
      </c>
      <c r="Y197" s="7">
        <v>8</v>
      </c>
      <c r="Z197" s="12">
        <v>7</v>
      </c>
      <c r="AA197" s="4">
        <v>1.24585117663754</v>
      </c>
      <c r="AB197" s="5">
        <v>210</v>
      </c>
      <c r="AC197" s="5">
        <v>0</v>
      </c>
      <c r="AD197" s="5" t="s">
        <v>723</v>
      </c>
      <c r="AE197" s="4">
        <f>VLOOKUP($AD197,STARING_REEKSEN!$A:$I,3,0)</f>
        <v>0</v>
      </c>
      <c r="AF197" s="4">
        <f>VLOOKUP($AD197,STARING_REEKSEN!$A:$I,4,0)</f>
        <v>0.42</v>
      </c>
      <c r="AG197" s="4">
        <f>VLOOKUP($AD197,STARING_REEKSEN!$A:$I,7,0)/100</f>
        <v>0.61</v>
      </c>
      <c r="AH197" s="4">
        <f t="shared" si="30"/>
        <v>0.25</v>
      </c>
      <c r="AI197" s="4">
        <f t="shared" si="31"/>
        <v>0.4098360655737705</v>
      </c>
      <c r="AJ197" s="4">
        <f t="shared" si="32"/>
        <v>0.105</v>
      </c>
      <c r="AK197" s="4">
        <f t="shared" si="33"/>
        <v>1.25</v>
      </c>
      <c r="AL197" s="4">
        <f t="shared" si="34"/>
        <v>0.42</v>
      </c>
      <c r="AM197" s="4">
        <f t="shared" si="35"/>
        <v>0.42</v>
      </c>
      <c r="AN197">
        <f t="shared" si="36"/>
        <v>0.04</v>
      </c>
      <c r="AO197">
        <f t="shared" si="37"/>
        <v>0</v>
      </c>
      <c r="AP197">
        <f t="shared" si="38"/>
        <v>0</v>
      </c>
    </row>
    <row r="198" spans="1:42" x14ac:dyDescent="0.2">
      <c r="A198" s="4">
        <v>401</v>
      </c>
      <c r="B198" s="4">
        <v>28</v>
      </c>
      <c r="C198" s="5">
        <v>13040</v>
      </c>
      <c r="D198" s="5" t="s">
        <v>140</v>
      </c>
      <c r="E198" s="5" t="s">
        <v>773</v>
      </c>
      <c r="F198" s="5">
        <v>3</v>
      </c>
      <c r="G198" s="5" t="s">
        <v>776</v>
      </c>
      <c r="H198" s="5">
        <v>35</v>
      </c>
      <c r="I198" s="5">
        <v>90</v>
      </c>
      <c r="J198" s="23">
        <v>3</v>
      </c>
      <c r="K198" s="7">
        <v>2</v>
      </c>
      <c r="L198" s="7">
        <v>10</v>
      </c>
      <c r="M198" s="8">
        <v>30</v>
      </c>
      <c r="N198" s="5">
        <v>12</v>
      </c>
      <c r="O198" s="5">
        <v>45</v>
      </c>
      <c r="P198" s="9">
        <v>45</v>
      </c>
      <c r="Q198" s="10">
        <v>75</v>
      </c>
      <c r="R198" s="5">
        <v>20</v>
      </c>
      <c r="S198" s="5">
        <v>90</v>
      </c>
      <c r="T198" s="5">
        <v>80</v>
      </c>
      <c r="U198" s="5">
        <v>70</v>
      </c>
      <c r="V198" s="5">
        <v>100</v>
      </c>
      <c r="W198" s="11">
        <v>7.8</v>
      </c>
      <c r="X198" s="7">
        <v>7.5</v>
      </c>
      <c r="Y198" s="7">
        <v>8</v>
      </c>
      <c r="Z198" s="12">
        <v>7</v>
      </c>
      <c r="AA198" s="4">
        <v>1.31501727328782</v>
      </c>
      <c r="AB198" s="5">
        <v>210</v>
      </c>
      <c r="AC198" s="5">
        <v>0</v>
      </c>
      <c r="AD198" s="5" t="s">
        <v>723</v>
      </c>
      <c r="AE198" s="4">
        <f>VLOOKUP($AD198,STARING_REEKSEN!$A:$I,3,0)</f>
        <v>0</v>
      </c>
      <c r="AF198" s="4">
        <f>VLOOKUP($AD198,STARING_REEKSEN!$A:$I,4,0)</f>
        <v>0.42</v>
      </c>
      <c r="AG198" s="4">
        <f>VLOOKUP($AD198,STARING_REEKSEN!$A:$I,7,0)/100</f>
        <v>0.61</v>
      </c>
      <c r="AH198" s="4">
        <f t="shared" si="30"/>
        <v>0.55000000000000004</v>
      </c>
      <c r="AI198" s="4">
        <f t="shared" si="31"/>
        <v>0.90163934426229519</v>
      </c>
      <c r="AJ198" s="4">
        <f t="shared" si="32"/>
        <v>0.23100000000000001</v>
      </c>
      <c r="AK198" s="4">
        <f t="shared" si="33"/>
        <v>1.6500000000000001</v>
      </c>
      <c r="AL198" s="4">
        <f t="shared" si="34"/>
        <v>0.42</v>
      </c>
      <c r="AM198" s="4">
        <f t="shared" si="35"/>
        <v>0.42</v>
      </c>
      <c r="AN198">
        <f t="shared" si="36"/>
        <v>0.04</v>
      </c>
      <c r="AO198">
        <f t="shared" si="37"/>
        <v>0</v>
      </c>
      <c r="AP198">
        <f t="shared" si="38"/>
        <v>0</v>
      </c>
    </row>
    <row r="199" spans="1:42" x14ac:dyDescent="0.2">
      <c r="A199" s="4">
        <v>401</v>
      </c>
      <c r="B199" s="4">
        <v>28</v>
      </c>
      <c r="C199" s="5">
        <v>13040</v>
      </c>
      <c r="D199" s="5" t="s">
        <v>140</v>
      </c>
      <c r="E199" s="5" t="s">
        <v>773</v>
      </c>
      <c r="F199" s="5">
        <v>4</v>
      </c>
      <c r="G199" s="5" t="s">
        <v>777</v>
      </c>
      <c r="H199" s="5">
        <v>90</v>
      </c>
      <c r="I199" s="5">
        <v>120</v>
      </c>
      <c r="J199" s="23">
        <v>1</v>
      </c>
      <c r="K199" s="7">
        <v>1</v>
      </c>
      <c r="L199" s="7">
        <v>7</v>
      </c>
      <c r="M199" s="8">
        <v>12</v>
      </c>
      <c r="N199" s="5">
        <v>8</v>
      </c>
      <c r="O199" s="5">
        <v>35</v>
      </c>
      <c r="P199" s="9">
        <v>18</v>
      </c>
      <c r="Q199" s="10">
        <v>30</v>
      </c>
      <c r="R199" s="5">
        <v>20</v>
      </c>
      <c r="S199" s="5">
        <v>70</v>
      </c>
      <c r="T199" s="5">
        <v>80</v>
      </c>
      <c r="U199" s="5">
        <v>70</v>
      </c>
      <c r="V199" s="5">
        <v>100</v>
      </c>
      <c r="W199" s="11">
        <v>7.8</v>
      </c>
      <c r="X199" s="7">
        <v>7.5</v>
      </c>
      <c r="Y199" s="7">
        <v>8</v>
      </c>
      <c r="Z199" s="12">
        <v>5</v>
      </c>
      <c r="AA199" s="4">
        <v>1.5319331464374899</v>
      </c>
      <c r="AB199" s="5">
        <v>210</v>
      </c>
      <c r="AC199" s="5">
        <v>0</v>
      </c>
      <c r="AD199" s="5" t="s">
        <v>752</v>
      </c>
      <c r="AE199" s="4">
        <f>VLOOKUP($AD199,STARING_REEKSEN!$A:$I,3,0)</f>
        <v>0</v>
      </c>
      <c r="AF199" s="4">
        <f>VLOOKUP($AD199,STARING_REEKSEN!$A:$I,4,0)</f>
        <v>0.41</v>
      </c>
      <c r="AG199" s="4">
        <f>VLOOKUP($AD199,STARING_REEKSEN!$A:$I,7,0)/100</f>
        <v>0.24</v>
      </c>
      <c r="AH199" s="4">
        <f t="shared" si="30"/>
        <v>0.3</v>
      </c>
      <c r="AI199" s="4">
        <f t="shared" si="31"/>
        <v>1.25</v>
      </c>
      <c r="AJ199" s="4">
        <f t="shared" si="32"/>
        <v>0.12299999999999998</v>
      </c>
      <c r="AK199" s="4">
        <f t="shared" si="33"/>
        <v>0.3</v>
      </c>
      <c r="AL199" s="4">
        <f t="shared" si="34"/>
        <v>0.42</v>
      </c>
      <c r="AM199" s="4">
        <f t="shared" si="35"/>
        <v>0.42</v>
      </c>
      <c r="AN199">
        <f t="shared" si="36"/>
        <v>0.04</v>
      </c>
      <c r="AO199">
        <f t="shared" si="37"/>
        <v>0</v>
      </c>
      <c r="AP199">
        <f t="shared" si="38"/>
        <v>0</v>
      </c>
    </row>
    <row r="200" spans="1:42" x14ac:dyDescent="0.2">
      <c r="A200" s="4">
        <v>402</v>
      </c>
      <c r="B200" s="4">
        <v>55</v>
      </c>
      <c r="C200" s="5">
        <v>15100</v>
      </c>
      <c r="D200" s="5" t="s">
        <v>326</v>
      </c>
      <c r="E200" s="5" t="s">
        <v>714</v>
      </c>
      <c r="F200" s="5">
        <v>1</v>
      </c>
      <c r="G200" s="5" t="s">
        <v>696</v>
      </c>
      <c r="H200" s="5">
        <v>0</v>
      </c>
      <c r="I200" s="5">
        <v>25</v>
      </c>
      <c r="J200" s="23">
        <v>3</v>
      </c>
      <c r="K200" s="7">
        <v>2</v>
      </c>
      <c r="L200" s="7">
        <v>5</v>
      </c>
      <c r="M200" s="8">
        <v>17</v>
      </c>
      <c r="N200" s="5">
        <v>12</v>
      </c>
      <c r="O200" s="5">
        <v>25</v>
      </c>
      <c r="P200" s="9">
        <v>33</v>
      </c>
      <c r="Q200" s="10">
        <v>50</v>
      </c>
      <c r="R200" s="5">
        <v>30</v>
      </c>
      <c r="S200" s="5">
        <v>70</v>
      </c>
      <c r="T200" s="5">
        <v>80</v>
      </c>
      <c r="U200" s="5">
        <v>70</v>
      </c>
      <c r="V200" s="5">
        <v>100</v>
      </c>
      <c r="W200" s="11">
        <v>7</v>
      </c>
      <c r="X200" s="7">
        <v>6.8</v>
      </c>
      <c r="Y200" s="7">
        <v>7.5</v>
      </c>
      <c r="Z200" s="12">
        <v>1.8</v>
      </c>
      <c r="AA200" s="4">
        <v>1.4108923729830001</v>
      </c>
      <c r="AB200" s="5">
        <v>210</v>
      </c>
      <c r="AC200" s="5">
        <v>0</v>
      </c>
      <c r="AD200" s="5" t="s">
        <v>752</v>
      </c>
      <c r="AE200" s="4">
        <f>VLOOKUP($AD200,STARING_REEKSEN!$A:$I,3,0)</f>
        <v>0</v>
      </c>
      <c r="AF200" s="4">
        <f>VLOOKUP($AD200,STARING_REEKSEN!$A:$I,4,0)</f>
        <v>0.41</v>
      </c>
      <c r="AG200" s="4">
        <f>VLOOKUP($AD200,STARING_REEKSEN!$A:$I,7,0)/100</f>
        <v>0.24</v>
      </c>
      <c r="AH200" s="4">
        <f t="shared" si="30"/>
        <v>0.25</v>
      </c>
      <c r="AI200" s="4">
        <f t="shared" si="31"/>
        <v>1.0416666666666667</v>
      </c>
      <c r="AJ200" s="4">
        <f t="shared" si="32"/>
        <v>0.10249999999999999</v>
      </c>
      <c r="AK200" s="4">
        <f t="shared" si="33"/>
        <v>0.75</v>
      </c>
      <c r="AL200" s="4">
        <f t="shared" si="34"/>
        <v>0.3</v>
      </c>
      <c r="AM200" s="4">
        <f t="shared" si="35"/>
        <v>0.65</v>
      </c>
      <c r="AN200">
        <f t="shared" si="36"/>
        <v>0.38</v>
      </c>
      <c r="AO200">
        <f t="shared" si="37"/>
        <v>0</v>
      </c>
      <c r="AP200">
        <f t="shared" si="38"/>
        <v>0</v>
      </c>
    </row>
    <row r="201" spans="1:42" x14ac:dyDescent="0.2">
      <c r="A201" s="4">
        <v>402</v>
      </c>
      <c r="B201" s="4">
        <v>55</v>
      </c>
      <c r="C201" s="5">
        <v>15100</v>
      </c>
      <c r="D201" s="5" t="s">
        <v>326</v>
      </c>
      <c r="E201" s="5" t="s">
        <v>714</v>
      </c>
      <c r="F201" s="5">
        <v>2</v>
      </c>
      <c r="G201" s="5" t="s">
        <v>702</v>
      </c>
      <c r="H201" s="5">
        <v>25</v>
      </c>
      <c r="I201" s="5">
        <v>40</v>
      </c>
      <c r="J201" s="23">
        <v>1</v>
      </c>
      <c r="K201" s="7">
        <v>0.5</v>
      </c>
      <c r="L201" s="7">
        <v>2</v>
      </c>
      <c r="M201" s="8">
        <v>17</v>
      </c>
      <c r="N201" s="5">
        <v>12</v>
      </c>
      <c r="O201" s="5">
        <v>25</v>
      </c>
      <c r="P201" s="9">
        <v>33</v>
      </c>
      <c r="Q201" s="10">
        <v>50</v>
      </c>
      <c r="R201" s="5">
        <v>30</v>
      </c>
      <c r="S201" s="5">
        <v>70</v>
      </c>
      <c r="T201" s="5">
        <v>80</v>
      </c>
      <c r="U201" s="5">
        <v>70</v>
      </c>
      <c r="V201" s="5">
        <v>100</v>
      </c>
      <c r="W201" s="11">
        <v>7.3</v>
      </c>
      <c r="X201" s="7">
        <v>7</v>
      </c>
      <c r="Y201" s="7">
        <v>7.8</v>
      </c>
      <c r="Z201" s="12">
        <v>5</v>
      </c>
      <c r="AA201" s="4">
        <v>1.4866683020017999</v>
      </c>
      <c r="AB201" s="5">
        <v>210</v>
      </c>
      <c r="AC201" s="5">
        <v>0</v>
      </c>
      <c r="AD201" s="5" t="s">
        <v>752</v>
      </c>
      <c r="AE201" s="4">
        <f>VLOOKUP($AD201,STARING_REEKSEN!$A:$I,3,0)</f>
        <v>0</v>
      </c>
      <c r="AF201" s="4">
        <f>VLOOKUP($AD201,STARING_REEKSEN!$A:$I,4,0)</f>
        <v>0.41</v>
      </c>
      <c r="AG201" s="4">
        <f>VLOOKUP($AD201,STARING_REEKSEN!$A:$I,7,0)/100</f>
        <v>0.24</v>
      </c>
      <c r="AH201" s="4">
        <f t="shared" si="30"/>
        <v>0.15</v>
      </c>
      <c r="AI201" s="4">
        <f t="shared" si="31"/>
        <v>0.625</v>
      </c>
      <c r="AJ201" s="4">
        <f t="shared" si="32"/>
        <v>6.1499999999999992E-2</v>
      </c>
      <c r="AK201" s="4">
        <f t="shared" si="33"/>
        <v>0.15</v>
      </c>
      <c r="AL201" s="4">
        <f t="shared" si="34"/>
        <v>0.3</v>
      </c>
      <c r="AM201" s="4">
        <f t="shared" si="35"/>
        <v>0.65</v>
      </c>
      <c r="AN201">
        <f t="shared" si="36"/>
        <v>0.38</v>
      </c>
      <c r="AO201">
        <f t="shared" si="37"/>
        <v>0</v>
      </c>
      <c r="AP201">
        <f t="shared" si="38"/>
        <v>0</v>
      </c>
    </row>
    <row r="202" spans="1:42" x14ac:dyDescent="0.2">
      <c r="A202" s="4">
        <v>402</v>
      </c>
      <c r="B202" s="4">
        <v>55</v>
      </c>
      <c r="C202" s="5">
        <v>15100</v>
      </c>
      <c r="D202" s="5" t="s">
        <v>326</v>
      </c>
      <c r="E202" s="5" t="s">
        <v>714</v>
      </c>
      <c r="F202" s="5">
        <v>3</v>
      </c>
      <c r="G202" s="5" t="s">
        <v>740</v>
      </c>
      <c r="H202" s="5">
        <v>40</v>
      </c>
      <c r="I202" s="5">
        <v>60</v>
      </c>
      <c r="J202" s="23">
        <v>1</v>
      </c>
      <c r="K202" s="7">
        <v>0.5</v>
      </c>
      <c r="L202" s="7">
        <v>2</v>
      </c>
      <c r="M202" s="8">
        <v>28</v>
      </c>
      <c r="N202" s="5">
        <v>12</v>
      </c>
      <c r="O202" s="5">
        <v>35</v>
      </c>
      <c r="P202" s="9">
        <v>37</v>
      </c>
      <c r="Q202" s="10">
        <v>65</v>
      </c>
      <c r="R202" s="5">
        <v>40</v>
      </c>
      <c r="S202" s="5">
        <v>80</v>
      </c>
      <c r="T202" s="5">
        <v>80</v>
      </c>
      <c r="U202" s="5">
        <v>70</v>
      </c>
      <c r="V202" s="5">
        <v>100</v>
      </c>
      <c r="W202" s="11">
        <v>7.3</v>
      </c>
      <c r="X202" s="7">
        <v>7</v>
      </c>
      <c r="Y202" s="7">
        <v>7.8</v>
      </c>
      <c r="Z202" s="12">
        <v>4</v>
      </c>
      <c r="AA202" s="4">
        <v>1.39592668593046</v>
      </c>
      <c r="AB202" s="5">
        <v>210</v>
      </c>
      <c r="AC202" s="5">
        <v>0</v>
      </c>
      <c r="AD202" s="5" t="s">
        <v>723</v>
      </c>
      <c r="AE202" s="4">
        <f>VLOOKUP($AD202,STARING_REEKSEN!$A:$I,3,0)</f>
        <v>0</v>
      </c>
      <c r="AF202" s="4">
        <f>VLOOKUP($AD202,STARING_REEKSEN!$A:$I,4,0)</f>
        <v>0.42</v>
      </c>
      <c r="AG202" s="4">
        <f>VLOOKUP($AD202,STARING_REEKSEN!$A:$I,7,0)/100</f>
        <v>0.61</v>
      </c>
      <c r="AH202" s="4">
        <f t="shared" si="30"/>
        <v>0.2</v>
      </c>
      <c r="AI202" s="4">
        <f t="shared" si="31"/>
        <v>0.32786885245901642</v>
      </c>
      <c r="AJ202" s="4">
        <f t="shared" si="32"/>
        <v>8.4000000000000005E-2</v>
      </c>
      <c r="AK202" s="4">
        <f t="shared" si="33"/>
        <v>0.2</v>
      </c>
      <c r="AL202" s="4">
        <f t="shared" si="34"/>
        <v>0.3</v>
      </c>
      <c r="AM202" s="4">
        <f t="shared" si="35"/>
        <v>0.65</v>
      </c>
      <c r="AN202">
        <f t="shared" si="36"/>
        <v>0.38</v>
      </c>
      <c r="AO202">
        <f t="shared" si="37"/>
        <v>0</v>
      </c>
      <c r="AP202">
        <f t="shared" si="38"/>
        <v>0</v>
      </c>
    </row>
    <row r="203" spans="1:42" x14ac:dyDescent="0.2">
      <c r="A203" s="4">
        <v>402</v>
      </c>
      <c r="B203" s="4">
        <v>55</v>
      </c>
      <c r="C203" s="5">
        <v>15100</v>
      </c>
      <c r="D203" s="5" t="s">
        <v>326</v>
      </c>
      <c r="E203" s="5" t="s">
        <v>714</v>
      </c>
      <c r="F203" s="5">
        <v>4</v>
      </c>
      <c r="G203" s="5" t="s">
        <v>704</v>
      </c>
      <c r="H203" s="5">
        <v>60</v>
      </c>
      <c r="I203" s="5">
        <v>75</v>
      </c>
      <c r="J203" s="23">
        <v>45</v>
      </c>
      <c r="K203" s="7">
        <v>30</v>
      </c>
      <c r="L203" s="7">
        <v>60</v>
      </c>
      <c r="M203" s="8">
        <v>45</v>
      </c>
      <c r="N203" s="5">
        <v>35</v>
      </c>
      <c r="O203" s="5">
        <v>60</v>
      </c>
      <c r="P203" s="9">
        <v>35</v>
      </c>
      <c r="Q203" s="10">
        <v>80</v>
      </c>
      <c r="R203" s="5">
        <v>60</v>
      </c>
      <c r="S203" s="5">
        <v>95</v>
      </c>
      <c r="T203" s="5">
        <v>80</v>
      </c>
      <c r="U203" s="5">
        <v>70</v>
      </c>
      <c r="V203" s="5">
        <v>100</v>
      </c>
      <c r="W203" s="11">
        <v>4.5999999999999996</v>
      </c>
      <c r="X203" s="7">
        <v>4</v>
      </c>
      <c r="Y203" s="7">
        <v>5</v>
      </c>
      <c r="Z203" s="12">
        <v>0</v>
      </c>
      <c r="AA203" s="4">
        <v>0.4</v>
      </c>
      <c r="AB203" s="5">
        <v>130</v>
      </c>
      <c r="AC203" s="5">
        <v>0</v>
      </c>
      <c r="AD203" s="5" t="s">
        <v>689</v>
      </c>
      <c r="AE203" s="4">
        <f>VLOOKUP($AD203,STARING_REEKSEN!$A:$I,3,0)</f>
        <v>0</v>
      </c>
      <c r="AF203" s="4">
        <f>VLOOKUP($AD203,STARING_REEKSEN!$A:$I,4,0)</f>
        <v>0.89</v>
      </c>
      <c r="AG203" s="4">
        <f>VLOOKUP($AD203,STARING_REEKSEN!$A:$I,7,0)/100</f>
        <v>0.30449999999999999</v>
      </c>
      <c r="AH203" s="4">
        <f t="shared" si="30"/>
        <v>0.15</v>
      </c>
      <c r="AI203" s="4">
        <f t="shared" si="31"/>
        <v>0.49261083743842365</v>
      </c>
      <c r="AJ203" s="4">
        <f t="shared" si="32"/>
        <v>0.13350000000000001</v>
      </c>
      <c r="AK203" s="4">
        <f t="shared" si="33"/>
        <v>6.75</v>
      </c>
      <c r="AL203" s="4">
        <f t="shared" si="34"/>
        <v>0.3</v>
      </c>
      <c r="AM203" s="4">
        <f t="shared" si="35"/>
        <v>0.65</v>
      </c>
      <c r="AN203">
        <f t="shared" si="36"/>
        <v>0.38</v>
      </c>
      <c r="AO203">
        <f t="shared" si="37"/>
        <v>0</v>
      </c>
      <c r="AP203">
        <f t="shared" si="38"/>
        <v>0</v>
      </c>
    </row>
    <row r="204" spans="1:42" x14ac:dyDescent="0.2">
      <c r="A204" s="4">
        <v>402</v>
      </c>
      <c r="B204" s="4">
        <v>55</v>
      </c>
      <c r="C204" s="5">
        <v>15100</v>
      </c>
      <c r="D204" s="5" t="s">
        <v>326</v>
      </c>
      <c r="E204" s="5" t="s">
        <v>714</v>
      </c>
      <c r="F204" s="5">
        <v>5</v>
      </c>
      <c r="G204" s="5" t="s">
        <v>698</v>
      </c>
      <c r="H204" s="5">
        <v>75</v>
      </c>
      <c r="I204" s="5">
        <v>120</v>
      </c>
      <c r="J204" s="23">
        <v>85</v>
      </c>
      <c r="K204" s="7">
        <v>60</v>
      </c>
      <c r="L204" s="7">
        <v>90</v>
      </c>
      <c r="M204" s="8">
        <v>45</v>
      </c>
      <c r="N204" s="5">
        <v>35</v>
      </c>
      <c r="O204" s="5">
        <v>60</v>
      </c>
      <c r="P204" s="9">
        <v>35</v>
      </c>
      <c r="Q204" s="10">
        <v>80</v>
      </c>
      <c r="R204" s="5">
        <v>60</v>
      </c>
      <c r="S204" s="5">
        <v>95</v>
      </c>
      <c r="T204" s="5">
        <v>80</v>
      </c>
      <c r="U204" s="5">
        <v>70</v>
      </c>
      <c r="V204" s="5">
        <v>100</v>
      </c>
      <c r="W204" s="11">
        <v>4.5999999999999996</v>
      </c>
      <c r="X204" s="7">
        <v>4</v>
      </c>
      <c r="Y204" s="7">
        <v>5</v>
      </c>
      <c r="Z204" s="12">
        <v>0</v>
      </c>
      <c r="AA204" s="4">
        <v>0.35</v>
      </c>
      <c r="AB204" s="5">
        <v>130</v>
      </c>
      <c r="AC204" s="5">
        <v>0</v>
      </c>
      <c r="AD204" s="5" t="s">
        <v>689</v>
      </c>
      <c r="AE204" s="4">
        <f>VLOOKUP($AD204,STARING_REEKSEN!$A:$I,3,0)</f>
        <v>0</v>
      </c>
      <c r="AF204" s="4">
        <f>VLOOKUP($AD204,STARING_REEKSEN!$A:$I,4,0)</f>
        <v>0.89</v>
      </c>
      <c r="AG204" s="4">
        <f>VLOOKUP($AD204,STARING_REEKSEN!$A:$I,7,0)/100</f>
        <v>0.30449999999999999</v>
      </c>
      <c r="AH204" s="4">
        <f t="shared" si="30"/>
        <v>0.45</v>
      </c>
      <c r="AI204" s="4">
        <f t="shared" si="31"/>
        <v>1.4778325123152709</v>
      </c>
      <c r="AJ204" s="4">
        <f t="shared" si="32"/>
        <v>0.40050000000000002</v>
      </c>
      <c r="AK204" s="4">
        <f t="shared" si="33"/>
        <v>38.25</v>
      </c>
      <c r="AL204" s="4">
        <f t="shared" si="34"/>
        <v>0.3</v>
      </c>
      <c r="AM204" s="4">
        <f t="shared" si="35"/>
        <v>0.65</v>
      </c>
      <c r="AN204">
        <f t="shared" si="36"/>
        <v>0.38</v>
      </c>
      <c r="AO204">
        <f t="shared" si="37"/>
        <v>0</v>
      </c>
      <c r="AP204">
        <f t="shared" si="38"/>
        <v>0</v>
      </c>
    </row>
    <row r="205" spans="1:42" x14ac:dyDescent="0.2">
      <c r="A205" s="4">
        <v>403</v>
      </c>
      <c r="B205" s="4">
        <v>89</v>
      </c>
      <c r="C205" s="5">
        <v>15120</v>
      </c>
      <c r="D205" s="5" t="s">
        <v>164</v>
      </c>
      <c r="E205" s="5" t="s">
        <v>685</v>
      </c>
      <c r="F205" s="5">
        <v>1</v>
      </c>
      <c r="G205" s="5" t="s">
        <v>696</v>
      </c>
      <c r="H205" s="5">
        <v>0</v>
      </c>
      <c r="I205" s="5">
        <v>15</v>
      </c>
      <c r="J205" s="23">
        <v>10</v>
      </c>
      <c r="K205" s="7">
        <v>5</v>
      </c>
      <c r="L205" s="7">
        <v>15</v>
      </c>
      <c r="M205" s="8">
        <v>23</v>
      </c>
      <c r="N205" s="5">
        <v>12</v>
      </c>
      <c r="O205" s="5">
        <v>35</v>
      </c>
      <c r="P205" s="9">
        <v>37</v>
      </c>
      <c r="Q205" s="10">
        <v>60</v>
      </c>
      <c r="R205" s="5">
        <v>40</v>
      </c>
      <c r="S205" s="5">
        <v>80</v>
      </c>
      <c r="T205" s="5">
        <v>80</v>
      </c>
      <c r="U205" s="5">
        <v>70</v>
      </c>
      <c r="V205" s="5">
        <v>100</v>
      </c>
      <c r="W205" s="11">
        <v>5.3</v>
      </c>
      <c r="X205" s="7">
        <v>5</v>
      </c>
      <c r="Y205" s="7">
        <v>6.5</v>
      </c>
      <c r="Z205" s="12">
        <v>0.1</v>
      </c>
      <c r="AA205" s="4">
        <v>1.0610822158576301</v>
      </c>
      <c r="AB205" s="5">
        <v>210</v>
      </c>
      <c r="AC205" s="5">
        <v>1</v>
      </c>
      <c r="AD205" s="5" t="s">
        <v>722</v>
      </c>
      <c r="AE205" s="4">
        <f>VLOOKUP($AD205,STARING_REEKSEN!$A:$I,3,0)</f>
        <v>0</v>
      </c>
      <c r="AF205" s="4">
        <f>VLOOKUP($AD205,STARING_REEKSEN!$A:$I,4,0)</f>
        <v>0.43</v>
      </c>
      <c r="AG205" s="4">
        <f>VLOOKUP($AD205,STARING_REEKSEN!$A:$I,7,0)/100</f>
        <v>1.54E-2</v>
      </c>
      <c r="AH205" s="4">
        <f t="shared" si="30"/>
        <v>0.15</v>
      </c>
      <c r="AI205" s="4">
        <f t="shared" si="31"/>
        <v>9.7402597402597397</v>
      </c>
      <c r="AJ205" s="4">
        <f t="shared" si="32"/>
        <v>6.4500000000000002E-2</v>
      </c>
      <c r="AK205" s="4">
        <f t="shared" si="33"/>
        <v>1.5</v>
      </c>
      <c r="AL205" s="4">
        <f t="shared" si="34"/>
        <v>0.09</v>
      </c>
      <c r="AM205" s="4">
        <f t="shared" si="35"/>
        <v>0.66</v>
      </c>
      <c r="AN205">
        <f t="shared" si="36"/>
        <v>0.38</v>
      </c>
      <c r="AO205">
        <f t="shared" si="37"/>
        <v>0</v>
      </c>
      <c r="AP205">
        <f t="shared" si="38"/>
        <v>0</v>
      </c>
    </row>
    <row r="206" spans="1:42" x14ac:dyDescent="0.2">
      <c r="A206" s="4">
        <v>403</v>
      </c>
      <c r="B206" s="4">
        <v>89</v>
      </c>
      <c r="C206" s="5">
        <v>15120</v>
      </c>
      <c r="D206" s="5" t="s">
        <v>164</v>
      </c>
      <c r="E206" s="5" t="s">
        <v>685</v>
      </c>
      <c r="F206" s="5">
        <v>2</v>
      </c>
      <c r="G206" s="5" t="s">
        <v>702</v>
      </c>
      <c r="H206" s="5">
        <v>15</v>
      </c>
      <c r="I206" s="5">
        <v>40</v>
      </c>
      <c r="J206" s="23">
        <v>3</v>
      </c>
      <c r="K206" s="7">
        <v>1</v>
      </c>
      <c r="L206" s="7">
        <v>5</v>
      </c>
      <c r="M206" s="8">
        <v>23</v>
      </c>
      <c r="N206" s="5">
        <v>12</v>
      </c>
      <c r="O206" s="5">
        <v>35</v>
      </c>
      <c r="P206" s="9">
        <v>37</v>
      </c>
      <c r="Q206" s="10">
        <v>60</v>
      </c>
      <c r="R206" s="5">
        <v>40</v>
      </c>
      <c r="S206" s="5">
        <v>80</v>
      </c>
      <c r="T206" s="5">
        <v>80</v>
      </c>
      <c r="U206" s="5">
        <v>70</v>
      </c>
      <c r="V206" s="5">
        <v>100</v>
      </c>
      <c r="W206" s="11">
        <v>5.5</v>
      </c>
      <c r="X206" s="7">
        <v>5</v>
      </c>
      <c r="Y206" s="7">
        <v>6.5</v>
      </c>
      <c r="Z206" s="12">
        <v>0.1</v>
      </c>
      <c r="AA206" s="4">
        <v>1.3649617075887801</v>
      </c>
      <c r="AB206" s="5">
        <v>210</v>
      </c>
      <c r="AC206" s="5">
        <v>0</v>
      </c>
      <c r="AD206" s="5" t="s">
        <v>741</v>
      </c>
      <c r="AE206" s="4">
        <f>VLOOKUP($AD206,STARING_REEKSEN!$A:$I,3,0)</f>
        <v>0</v>
      </c>
      <c r="AF206" s="4">
        <f>VLOOKUP($AD206,STARING_REEKSEN!$A:$I,4,0)</f>
        <v>0.44</v>
      </c>
      <c r="AG206" s="4">
        <f>VLOOKUP($AD206,STARING_REEKSEN!$A:$I,7,0)/100</f>
        <v>0.25600000000000001</v>
      </c>
      <c r="AH206" s="4">
        <f t="shared" si="30"/>
        <v>0.25</v>
      </c>
      <c r="AI206" s="4">
        <f t="shared" si="31"/>
        <v>0.9765625</v>
      </c>
      <c r="AJ206" s="4">
        <f t="shared" si="32"/>
        <v>0.11</v>
      </c>
      <c r="AK206" s="4">
        <f t="shared" si="33"/>
        <v>0.75</v>
      </c>
      <c r="AL206" s="4">
        <f t="shared" si="34"/>
        <v>0.09</v>
      </c>
      <c r="AM206" s="4">
        <f t="shared" si="35"/>
        <v>0.66</v>
      </c>
      <c r="AN206">
        <f t="shared" si="36"/>
        <v>0.38</v>
      </c>
      <c r="AO206">
        <f t="shared" si="37"/>
        <v>0</v>
      </c>
      <c r="AP206">
        <f t="shared" si="38"/>
        <v>0</v>
      </c>
    </row>
    <row r="207" spans="1:42" x14ac:dyDescent="0.2">
      <c r="A207" s="4">
        <v>403</v>
      </c>
      <c r="B207" s="4">
        <v>89</v>
      </c>
      <c r="C207" s="5">
        <v>15120</v>
      </c>
      <c r="D207" s="5" t="s">
        <v>164</v>
      </c>
      <c r="E207" s="5" t="s">
        <v>685</v>
      </c>
      <c r="F207" s="5">
        <v>3</v>
      </c>
      <c r="G207" s="5" t="s">
        <v>740</v>
      </c>
      <c r="H207" s="5">
        <v>40</v>
      </c>
      <c r="I207" s="5">
        <v>60</v>
      </c>
      <c r="J207" s="23">
        <v>1.2</v>
      </c>
      <c r="K207" s="7">
        <v>0.5</v>
      </c>
      <c r="L207" s="7">
        <v>5</v>
      </c>
      <c r="M207" s="8">
        <v>30</v>
      </c>
      <c r="N207" s="5">
        <v>12</v>
      </c>
      <c r="O207" s="5">
        <v>35</v>
      </c>
      <c r="P207" s="9">
        <v>40</v>
      </c>
      <c r="Q207" s="10">
        <v>70</v>
      </c>
      <c r="R207" s="5">
        <v>40</v>
      </c>
      <c r="S207" s="5">
        <v>80</v>
      </c>
      <c r="T207" s="5">
        <v>80</v>
      </c>
      <c r="U207" s="5">
        <v>70</v>
      </c>
      <c r="V207" s="5">
        <v>100</v>
      </c>
      <c r="W207" s="11">
        <v>5.5</v>
      </c>
      <c r="X207" s="7">
        <v>5</v>
      </c>
      <c r="Y207" s="7">
        <v>6.5</v>
      </c>
      <c r="Z207" s="12">
        <v>0.1</v>
      </c>
      <c r="AA207" s="4">
        <v>1.3727251514188901</v>
      </c>
      <c r="AB207" s="5">
        <v>210</v>
      </c>
      <c r="AC207" s="5">
        <v>0</v>
      </c>
      <c r="AD207" s="5" t="s">
        <v>723</v>
      </c>
      <c r="AE207" s="4">
        <f>VLOOKUP($AD207,STARING_REEKSEN!$A:$I,3,0)</f>
        <v>0</v>
      </c>
      <c r="AF207" s="4">
        <f>VLOOKUP($AD207,STARING_REEKSEN!$A:$I,4,0)</f>
        <v>0.42</v>
      </c>
      <c r="AG207" s="4">
        <f>VLOOKUP($AD207,STARING_REEKSEN!$A:$I,7,0)/100</f>
        <v>0.61</v>
      </c>
      <c r="AH207" s="4">
        <f t="shared" si="30"/>
        <v>0.2</v>
      </c>
      <c r="AI207" s="4">
        <f t="shared" si="31"/>
        <v>0.32786885245901642</v>
      </c>
      <c r="AJ207" s="4">
        <f t="shared" si="32"/>
        <v>8.4000000000000005E-2</v>
      </c>
      <c r="AK207" s="4">
        <f t="shared" si="33"/>
        <v>0.24</v>
      </c>
      <c r="AL207" s="4">
        <f t="shared" si="34"/>
        <v>0.09</v>
      </c>
      <c r="AM207" s="4">
        <f t="shared" si="35"/>
        <v>0.66</v>
      </c>
      <c r="AN207">
        <f t="shared" si="36"/>
        <v>0.38</v>
      </c>
      <c r="AO207">
        <f t="shared" si="37"/>
        <v>0</v>
      </c>
      <c r="AP207">
        <f t="shared" si="38"/>
        <v>0</v>
      </c>
    </row>
    <row r="208" spans="1:42" x14ac:dyDescent="0.2">
      <c r="A208" s="4">
        <v>403</v>
      </c>
      <c r="B208" s="4">
        <v>89</v>
      </c>
      <c r="C208" s="5">
        <v>15120</v>
      </c>
      <c r="D208" s="5" t="s">
        <v>164</v>
      </c>
      <c r="E208" s="5" t="s">
        <v>685</v>
      </c>
      <c r="F208" s="5">
        <v>4</v>
      </c>
      <c r="G208" s="5" t="s">
        <v>704</v>
      </c>
      <c r="H208" s="5">
        <v>60</v>
      </c>
      <c r="I208" s="5">
        <v>80</v>
      </c>
      <c r="J208" s="23">
        <v>45</v>
      </c>
      <c r="K208" s="7">
        <v>30</v>
      </c>
      <c r="L208" s="7">
        <v>60</v>
      </c>
      <c r="M208" s="8">
        <v>40</v>
      </c>
      <c r="N208" s="5">
        <v>12</v>
      </c>
      <c r="O208" s="5">
        <v>55</v>
      </c>
      <c r="P208" s="9">
        <v>45</v>
      </c>
      <c r="Q208" s="10">
        <v>85</v>
      </c>
      <c r="R208" s="5">
        <v>60</v>
      </c>
      <c r="S208" s="5">
        <v>95</v>
      </c>
      <c r="T208" s="5">
        <v>80</v>
      </c>
      <c r="U208" s="5">
        <v>70</v>
      </c>
      <c r="V208" s="5">
        <v>100</v>
      </c>
      <c r="W208" s="11">
        <v>4.5999999999999996</v>
      </c>
      <c r="X208" s="7">
        <v>4</v>
      </c>
      <c r="Y208" s="7">
        <v>5</v>
      </c>
      <c r="Z208" s="12">
        <v>0</v>
      </c>
      <c r="AA208" s="4">
        <v>0.4</v>
      </c>
      <c r="AB208" s="5">
        <v>130</v>
      </c>
      <c r="AC208" s="5">
        <v>0</v>
      </c>
      <c r="AD208" s="5" t="s">
        <v>689</v>
      </c>
      <c r="AE208" s="4">
        <f>VLOOKUP($AD208,STARING_REEKSEN!$A:$I,3,0)</f>
        <v>0</v>
      </c>
      <c r="AF208" s="4">
        <f>VLOOKUP($AD208,STARING_REEKSEN!$A:$I,4,0)</f>
        <v>0.89</v>
      </c>
      <c r="AG208" s="4">
        <f>VLOOKUP($AD208,STARING_REEKSEN!$A:$I,7,0)/100</f>
        <v>0.30449999999999999</v>
      </c>
      <c r="AH208" s="4">
        <f t="shared" si="30"/>
        <v>0.2</v>
      </c>
      <c r="AI208" s="4">
        <f t="shared" si="31"/>
        <v>0.65681444991789828</v>
      </c>
      <c r="AJ208" s="4">
        <f t="shared" si="32"/>
        <v>0.17800000000000002</v>
      </c>
      <c r="AK208" s="4">
        <f t="shared" si="33"/>
        <v>9</v>
      </c>
      <c r="AL208" s="4">
        <f t="shared" si="34"/>
        <v>0.09</v>
      </c>
      <c r="AM208" s="4">
        <f t="shared" si="35"/>
        <v>0.66</v>
      </c>
      <c r="AN208">
        <f t="shared" si="36"/>
        <v>0.38</v>
      </c>
      <c r="AO208">
        <f t="shared" si="37"/>
        <v>0</v>
      </c>
      <c r="AP208">
        <f t="shared" si="38"/>
        <v>0</v>
      </c>
    </row>
    <row r="209" spans="1:42" x14ac:dyDescent="0.2">
      <c r="A209" s="4">
        <v>403</v>
      </c>
      <c r="B209" s="4">
        <v>89</v>
      </c>
      <c r="C209" s="5">
        <v>15120</v>
      </c>
      <c r="D209" s="5" t="s">
        <v>164</v>
      </c>
      <c r="E209" s="5" t="s">
        <v>685</v>
      </c>
      <c r="F209" s="5">
        <v>5</v>
      </c>
      <c r="G209" s="5" t="s">
        <v>698</v>
      </c>
      <c r="H209" s="5">
        <v>80</v>
      </c>
      <c r="I209" s="5">
        <v>120</v>
      </c>
      <c r="J209" s="23">
        <v>85</v>
      </c>
      <c r="K209" s="7">
        <v>60</v>
      </c>
      <c r="L209" s="7">
        <v>90</v>
      </c>
      <c r="M209" s="8">
        <v>40</v>
      </c>
      <c r="N209" s="5">
        <v>12</v>
      </c>
      <c r="O209" s="5">
        <v>55</v>
      </c>
      <c r="P209" s="9">
        <v>45</v>
      </c>
      <c r="Q209" s="10">
        <v>85</v>
      </c>
      <c r="R209" s="5">
        <v>60</v>
      </c>
      <c r="S209" s="5">
        <v>95</v>
      </c>
      <c r="T209" s="5">
        <v>80</v>
      </c>
      <c r="U209" s="5">
        <v>70</v>
      </c>
      <c r="V209" s="5">
        <v>100</v>
      </c>
      <c r="W209" s="11">
        <v>4.5999999999999996</v>
      </c>
      <c r="X209" s="7">
        <v>4</v>
      </c>
      <c r="Y209" s="7">
        <v>5</v>
      </c>
      <c r="Z209" s="12">
        <v>0</v>
      </c>
      <c r="AA209" s="4">
        <v>0.35</v>
      </c>
      <c r="AB209" s="5">
        <v>130</v>
      </c>
      <c r="AC209" s="5">
        <v>0</v>
      </c>
      <c r="AD209" s="5" t="s">
        <v>689</v>
      </c>
      <c r="AE209" s="4">
        <f>VLOOKUP($AD209,STARING_REEKSEN!$A:$I,3,0)</f>
        <v>0</v>
      </c>
      <c r="AF209" s="4">
        <f>VLOOKUP($AD209,STARING_REEKSEN!$A:$I,4,0)</f>
        <v>0.89</v>
      </c>
      <c r="AG209" s="4">
        <f>VLOOKUP($AD209,STARING_REEKSEN!$A:$I,7,0)/100</f>
        <v>0.30449999999999999</v>
      </c>
      <c r="AH209" s="4">
        <f t="shared" si="30"/>
        <v>0.4</v>
      </c>
      <c r="AI209" s="4">
        <f t="shared" si="31"/>
        <v>1.3136288998357966</v>
      </c>
      <c r="AJ209" s="4">
        <f t="shared" si="32"/>
        <v>0.35600000000000004</v>
      </c>
      <c r="AK209" s="4">
        <f t="shared" si="33"/>
        <v>34</v>
      </c>
      <c r="AL209" s="4">
        <f t="shared" si="34"/>
        <v>0.09</v>
      </c>
      <c r="AM209" s="4">
        <f t="shared" si="35"/>
        <v>0.66</v>
      </c>
      <c r="AN209">
        <f t="shared" si="36"/>
        <v>0.38</v>
      </c>
      <c r="AO209">
        <f t="shared" si="37"/>
        <v>0</v>
      </c>
      <c r="AP209">
        <f t="shared" si="38"/>
        <v>0</v>
      </c>
    </row>
    <row r="210" spans="1:42" x14ac:dyDescent="0.2">
      <c r="A210" s="4">
        <v>404</v>
      </c>
      <c r="B210" s="4">
        <v>46</v>
      </c>
      <c r="C210" s="5">
        <v>16040</v>
      </c>
      <c r="D210" s="5" t="s">
        <v>778</v>
      </c>
      <c r="E210" s="5" t="s">
        <v>685</v>
      </c>
      <c r="F210" s="5">
        <v>1</v>
      </c>
      <c r="G210" s="5" t="s">
        <v>686</v>
      </c>
      <c r="H210" s="5">
        <v>0</v>
      </c>
      <c r="I210" s="5">
        <v>8</v>
      </c>
      <c r="J210" s="23">
        <v>12</v>
      </c>
      <c r="K210" s="7">
        <v>4</v>
      </c>
      <c r="L210" s="7">
        <v>20</v>
      </c>
      <c r="M210" s="8">
        <v>55</v>
      </c>
      <c r="N210" s="5">
        <v>40</v>
      </c>
      <c r="O210" s="5">
        <v>70</v>
      </c>
      <c r="P210" s="9">
        <v>40</v>
      </c>
      <c r="Q210" s="10">
        <v>95</v>
      </c>
      <c r="R210" s="5">
        <v>90</v>
      </c>
      <c r="S210" s="5">
        <v>100</v>
      </c>
      <c r="T210" s="5">
        <v>100</v>
      </c>
      <c r="U210" s="5">
        <v>90</v>
      </c>
      <c r="V210" s="5">
        <v>130</v>
      </c>
      <c r="W210" s="11">
        <v>5</v>
      </c>
      <c r="X210" s="7">
        <v>4.8</v>
      </c>
      <c r="Y210" s="7">
        <v>6</v>
      </c>
      <c r="Z210" s="12">
        <v>0.1</v>
      </c>
      <c r="AA210" s="4">
        <v>0.85913517632459602</v>
      </c>
      <c r="AB210" s="5">
        <v>320</v>
      </c>
      <c r="AC210" s="5">
        <v>1</v>
      </c>
      <c r="AD210" s="5" t="s">
        <v>779</v>
      </c>
      <c r="AE210" s="4">
        <f>VLOOKUP($AD210,STARING_REEKSEN!$A:$I,3,0)</f>
        <v>0</v>
      </c>
      <c r="AF210" s="4">
        <f>VLOOKUP($AD210,STARING_REEKSEN!$A:$I,4,0)</f>
        <v>0.56999999999999995</v>
      </c>
      <c r="AG210" s="4">
        <f>VLOOKUP($AD210,STARING_REEKSEN!$A:$I,7,0)/100</f>
        <v>0.98199999999999998</v>
      </c>
      <c r="AH210" s="4">
        <f t="shared" si="30"/>
        <v>0.08</v>
      </c>
      <c r="AI210" s="4">
        <f t="shared" si="31"/>
        <v>8.1466395112016296E-2</v>
      </c>
      <c r="AJ210" s="4">
        <f t="shared" si="32"/>
        <v>4.5599999999999995E-2</v>
      </c>
      <c r="AK210" s="4">
        <f t="shared" si="33"/>
        <v>0.96</v>
      </c>
      <c r="AL210" s="4">
        <f t="shared" si="34"/>
        <v>0.37</v>
      </c>
      <c r="AM210" s="4">
        <f t="shared" si="35"/>
        <v>0.73</v>
      </c>
      <c r="AN210">
        <f t="shared" si="36"/>
        <v>0.35</v>
      </c>
      <c r="AO210">
        <f t="shared" si="37"/>
        <v>0</v>
      </c>
      <c r="AP210">
        <f t="shared" si="38"/>
        <v>0</v>
      </c>
    </row>
    <row r="211" spans="1:42" x14ac:dyDescent="0.2">
      <c r="A211" s="4">
        <v>404</v>
      </c>
      <c r="B211" s="4">
        <v>46</v>
      </c>
      <c r="C211" s="5">
        <v>16040</v>
      </c>
      <c r="D211" s="5" t="s">
        <v>778</v>
      </c>
      <c r="E211" s="5" t="s">
        <v>685</v>
      </c>
      <c r="F211" s="5">
        <v>2</v>
      </c>
      <c r="G211" s="5" t="s">
        <v>756</v>
      </c>
      <c r="H211" s="5">
        <v>8</v>
      </c>
      <c r="I211" s="5">
        <v>20</v>
      </c>
      <c r="J211" s="23">
        <v>8</v>
      </c>
      <c r="K211" s="7">
        <v>4</v>
      </c>
      <c r="L211" s="7">
        <v>15</v>
      </c>
      <c r="M211" s="8">
        <v>55</v>
      </c>
      <c r="N211" s="5">
        <v>40</v>
      </c>
      <c r="O211" s="5">
        <v>70</v>
      </c>
      <c r="P211" s="9">
        <v>40</v>
      </c>
      <c r="Q211" s="10">
        <v>95</v>
      </c>
      <c r="R211" s="5">
        <v>90</v>
      </c>
      <c r="S211" s="5">
        <v>100</v>
      </c>
      <c r="T211" s="5">
        <v>100</v>
      </c>
      <c r="U211" s="5">
        <v>90</v>
      </c>
      <c r="V211" s="5">
        <v>130</v>
      </c>
      <c r="W211" s="11">
        <v>5</v>
      </c>
      <c r="X211" s="7">
        <v>4.8</v>
      </c>
      <c r="Y211" s="7">
        <v>6</v>
      </c>
      <c r="Z211" s="12">
        <v>0.1</v>
      </c>
      <c r="AA211" s="4">
        <v>1.0089393500909101</v>
      </c>
      <c r="AB211" s="5">
        <v>320</v>
      </c>
      <c r="AC211" s="5">
        <v>1</v>
      </c>
      <c r="AD211" s="5" t="s">
        <v>779</v>
      </c>
      <c r="AE211" s="4">
        <f>VLOOKUP($AD211,STARING_REEKSEN!$A:$I,3,0)</f>
        <v>0</v>
      </c>
      <c r="AF211" s="4">
        <f>VLOOKUP($AD211,STARING_REEKSEN!$A:$I,4,0)</f>
        <v>0.56999999999999995</v>
      </c>
      <c r="AG211" s="4">
        <f>VLOOKUP($AD211,STARING_REEKSEN!$A:$I,7,0)/100</f>
        <v>0.98199999999999998</v>
      </c>
      <c r="AH211" s="4">
        <f t="shared" si="30"/>
        <v>0.12</v>
      </c>
      <c r="AI211" s="4">
        <f t="shared" si="31"/>
        <v>0.12219959266802444</v>
      </c>
      <c r="AJ211" s="4">
        <f t="shared" si="32"/>
        <v>6.8399999999999989E-2</v>
      </c>
      <c r="AK211" s="4">
        <f t="shared" si="33"/>
        <v>0.96</v>
      </c>
      <c r="AL211" s="4">
        <f t="shared" si="34"/>
        <v>0.37</v>
      </c>
      <c r="AM211" s="4">
        <f t="shared" si="35"/>
        <v>0.73</v>
      </c>
      <c r="AN211">
        <f t="shared" si="36"/>
        <v>0.35</v>
      </c>
      <c r="AO211">
        <f t="shared" si="37"/>
        <v>0</v>
      </c>
      <c r="AP211">
        <f t="shared" si="38"/>
        <v>0</v>
      </c>
    </row>
    <row r="212" spans="1:42" x14ac:dyDescent="0.2">
      <c r="A212" s="4">
        <v>404</v>
      </c>
      <c r="B212" s="4">
        <v>46</v>
      </c>
      <c r="C212" s="5">
        <v>16040</v>
      </c>
      <c r="D212" s="5" t="s">
        <v>778</v>
      </c>
      <c r="E212" s="5" t="s">
        <v>685</v>
      </c>
      <c r="F212" s="5">
        <v>3</v>
      </c>
      <c r="G212" s="5" t="s">
        <v>702</v>
      </c>
      <c r="H212" s="5">
        <v>20</v>
      </c>
      <c r="I212" s="5">
        <v>40</v>
      </c>
      <c r="J212" s="23">
        <v>3</v>
      </c>
      <c r="K212" s="7">
        <v>1</v>
      </c>
      <c r="L212" s="7">
        <v>10</v>
      </c>
      <c r="M212" s="8">
        <v>60</v>
      </c>
      <c r="N212" s="5">
        <v>40</v>
      </c>
      <c r="O212" s="5">
        <v>70</v>
      </c>
      <c r="P212" s="9">
        <v>37</v>
      </c>
      <c r="Q212" s="10">
        <v>97</v>
      </c>
      <c r="R212" s="5">
        <v>90</v>
      </c>
      <c r="S212" s="5">
        <v>100</v>
      </c>
      <c r="T212" s="5">
        <v>100</v>
      </c>
      <c r="U212" s="5">
        <v>90</v>
      </c>
      <c r="V212" s="5">
        <v>130</v>
      </c>
      <c r="W212" s="11">
        <v>5.2</v>
      </c>
      <c r="X212" s="7">
        <v>4.8</v>
      </c>
      <c r="Y212" s="7">
        <v>6</v>
      </c>
      <c r="Z212" s="12">
        <v>0.1</v>
      </c>
      <c r="AA212" s="4">
        <v>1.1367559659045301</v>
      </c>
      <c r="AB212" s="5">
        <v>320</v>
      </c>
      <c r="AC212" s="5">
        <v>0</v>
      </c>
      <c r="AD212" s="5" t="s">
        <v>703</v>
      </c>
      <c r="AE212" s="4">
        <f>VLOOKUP($AD212,STARING_REEKSEN!$A:$I,3,0)</f>
        <v>0</v>
      </c>
      <c r="AF212" s="4">
        <f>VLOOKUP($AD212,STARING_REEKSEN!$A:$I,4,0)</f>
        <v>0.57999999999999996</v>
      </c>
      <c r="AG212" s="4">
        <f>VLOOKUP($AD212,STARING_REEKSEN!$A:$I,7,0)/100</f>
        <v>0.38</v>
      </c>
      <c r="AH212" s="4">
        <f t="shared" si="30"/>
        <v>0.2</v>
      </c>
      <c r="AI212" s="4">
        <f t="shared" si="31"/>
        <v>0.52631578947368418</v>
      </c>
      <c r="AJ212" s="4">
        <f t="shared" si="32"/>
        <v>0.11599999999999999</v>
      </c>
      <c r="AK212" s="4">
        <f t="shared" si="33"/>
        <v>0.60000000000000009</v>
      </c>
      <c r="AL212" s="4">
        <f t="shared" si="34"/>
        <v>0.37</v>
      </c>
      <c r="AM212" s="4">
        <f t="shared" si="35"/>
        <v>0.73</v>
      </c>
      <c r="AN212">
        <f t="shared" si="36"/>
        <v>0.35</v>
      </c>
      <c r="AO212">
        <f t="shared" si="37"/>
        <v>0</v>
      </c>
      <c r="AP212">
        <f t="shared" si="38"/>
        <v>0</v>
      </c>
    </row>
    <row r="213" spans="1:42" x14ac:dyDescent="0.2">
      <c r="A213" s="4">
        <v>404</v>
      </c>
      <c r="B213" s="4">
        <v>46</v>
      </c>
      <c r="C213" s="5">
        <v>16040</v>
      </c>
      <c r="D213" s="5" t="s">
        <v>778</v>
      </c>
      <c r="E213" s="5" t="s">
        <v>685</v>
      </c>
      <c r="F213" s="5">
        <v>4</v>
      </c>
      <c r="G213" s="5" t="s">
        <v>740</v>
      </c>
      <c r="H213" s="5">
        <v>40</v>
      </c>
      <c r="I213" s="5">
        <v>60</v>
      </c>
      <c r="J213" s="23">
        <v>3</v>
      </c>
      <c r="K213" s="7">
        <v>1</v>
      </c>
      <c r="L213" s="7">
        <v>10</v>
      </c>
      <c r="M213" s="8">
        <v>65</v>
      </c>
      <c r="N213" s="5">
        <v>40</v>
      </c>
      <c r="O213" s="5">
        <v>70</v>
      </c>
      <c r="P213" s="9">
        <v>34</v>
      </c>
      <c r="Q213" s="10">
        <v>99</v>
      </c>
      <c r="R213" s="5">
        <v>90</v>
      </c>
      <c r="S213" s="5">
        <v>100</v>
      </c>
      <c r="T213" s="5">
        <v>100</v>
      </c>
      <c r="U213" s="5">
        <v>90</v>
      </c>
      <c r="V213" s="5">
        <v>130</v>
      </c>
      <c r="W213" s="11">
        <v>5.2</v>
      </c>
      <c r="X213" s="7">
        <v>4.8</v>
      </c>
      <c r="Y213" s="7">
        <v>6</v>
      </c>
      <c r="Z213" s="12">
        <v>0.1</v>
      </c>
      <c r="AA213" s="4">
        <v>1.1116406413020601</v>
      </c>
      <c r="AB213" s="5">
        <v>320</v>
      </c>
      <c r="AC213" s="5">
        <v>0</v>
      </c>
      <c r="AD213" s="5" t="s">
        <v>703</v>
      </c>
      <c r="AE213" s="4">
        <f>VLOOKUP($AD213,STARING_REEKSEN!$A:$I,3,0)</f>
        <v>0</v>
      </c>
      <c r="AF213" s="4">
        <f>VLOOKUP($AD213,STARING_REEKSEN!$A:$I,4,0)</f>
        <v>0.57999999999999996</v>
      </c>
      <c r="AG213" s="4">
        <f>VLOOKUP($AD213,STARING_REEKSEN!$A:$I,7,0)/100</f>
        <v>0.38</v>
      </c>
      <c r="AH213" s="4">
        <f t="shared" si="30"/>
        <v>0.2</v>
      </c>
      <c r="AI213" s="4">
        <f t="shared" si="31"/>
        <v>0.52631578947368418</v>
      </c>
      <c r="AJ213" s="4">
        <f t="shared" si="32"/>
        <v>0.11599999999999999</v>
      </c>
      <c r="AK213" s="4">
        <f t="shared" si="33"/>
        <v>0.60000000000000009</v>
      </c>
      <c r="AL213" s="4">
        <f t="shared" si="34"/>
        <v>0.37</v>
      </c>
      <c r="AM213" s="4">
        <f t="shared" si="35"/>
        <v>0.73</v>
      </c>
      <c r="AN213">
        <f t="shared" si="36"/>
        <v>0.35</v>
      </c>
      <c r="AO213">
        <f t="shared" si="37"/>
        <v>0</v>
      </c>
      <c r="AP213">
        <f t="shared" si="38"/>
        <v>0</v>
      </c>
    </row>
    <row r="214" spans="1:42" x14ac:dyDescent="0.2">
      <c r="A214" s="4">
        <v>404</v>
      </c>
      <c r="B214" s="4">
        <v>46</v>
      </c>
      <c r="C214" s="5">
        <v>16040</v>
      </c>
      <c r="D214" s="5" t="s">
        <v>778</v>
      </c>
      <c r="E214" s="5" t="s">
        <v>685</v>
      </c>
      <c r="F214" s="5">
        <v>5</v>
      </c>
      <c r="G214" s="5" t="s">
        <v>698</v>
      </c>
      <c r="H214" s="5">
        <v>60</v>
      </c>
      <c r="I214" s="5">
        <v>120</v>
      </c>
      <c r="J214" s="23">
        <v>65</v>
      </c>
      <c r="K214" s="7">
        <v>40</v>
      </c>
      <c r="L214" s="7">
        <v>80</v>
      </c>
      <c r="M214" s="8">
        <v>65</v>
      </c>
      <c r="N214" s="5">
        <v>40</v>
      </c>
      <c r="O214" s="5">
        <v>70</v>
      </c>
      <c r="P214" s="9">
        <v>34</v>
      </c>
      <c r="Q214" s="10">
        <v>99</v>
      </c>
      <c r="R214" s="5">
        <v>90</v>
      </c>
      <c r="S214" s="5">
        <v>100</v>
      </c>
      <c r="T214" s="5">
        <v>100</v>
      </c>
      <c r="U214" s="5">
        <v>90</v>
      </c>
      <c r="V214" s="5">
        <v>130</v>
      </c>
      <c r="W214" s="11">
        <v>5.2</v>
      </c>
      <c r="X214" s="7">
        <v>4.8</v>
      </c>
      <c r="Y214" s="7">
        <v>5.4</v>
      </c>
      <c r="Z214" s="12">
        <v>0.1</v>
      </c>
      <c r="AA214" s="4">
        <v>0.46</v>
      </c>
      <c r="AB214" s="5">
        <v>130</v>
      </c>
      <c r="AC214" s="5">
        <v>0</v>
      </c>
      <c r="AD214" s="5" t="s">
        <v>689</v>
      </c>
      <c r="AE214" s="4">
        <f>VLOOKUP($AD214,STARING_REEKSEN!$A:$I,3,0)</f>
        <v>0</v>
      </c>
      <c r="AF214" s="4">
        <f>VLOOKUP($AD214,STARING_REEKSEN!$A:$I,4,0)</f>
        <v>0.89</v>
      </c>
      <c r="AG214" s="4">
        <f>VLOOKUP($AD214,STARING_REEKSEN!$A:$I,7,0)/100</f>
        <v>0.30449999999999999</v>
      </c>
      <c r="AH214" s="4">
        <f t="shared" si="30"/>
        <v>0.6</v>
      </c>
      <c r="AI214" s="4">
        <f t="shared" si="31"/>
        <v>1.9704433497536946</v>
      </c>
      <c r="AJ214" s="4">
        <f t="shared" si="32"/>
        <v>0.53400000000000003</v>
      </c>
      <c r="AK214" s="4">
        <f t="shared" si="33"/>
        <v>39</v>
      </c>
      <c r="AL214" s="4">
        <f t="shared" si="34"/>
        <v>0.37</v>
      </c>
      <c r="AM214" s="4">
        <f t="shared" si="35"/>
        <v>0.73</v>
      </c>
      <c r="AN214">
        <f t="shared" si="36"/>
        <v>0.35</v>
      </c>
      <c r="AO214">
        <f t="shared" si="37"/>
        <v>0</v>
      </c>
      <c r="AP214">
        <f t="shared" si="38"/>
        <v>0</v>
      </c>
    </row>
    <row r="215" spans="1:42" x14ac:dyDescent="0.2">
      <c r="A215" s="4">
        <v>405</v>
      </c>
      <c r="B215" s="4">
        <v>52</v>
      </c>
      <c r="C215" s="24">
        <v>15130</v>
      </c>
      <c r="D215" s="5" t="s">
        <v>162</v>
      </c>
      <c r="E215" s="5" t="s">
        <v>685</v>
      </c>
      <c r="F215" s="5">
        <v>1</v>
      </c>
      <c r="G215" s="5" t="s">
        <v>686</v>
      </c>
      <c r="H215" s="5">
        <v>0</v>
      </c>
      <c r="I215" s="5">
        <v>8</v>
      </c>
      <c r="J215" s="23">
        <v>12</v>
      </c>
      <c r="K215" s="7">
        <v>5</v>
      </c>
      <c r="L215" s="7">
        <v>20</v>
      </c>
      <c r="M215" s="8">
        <v>40</v>
      </c>
      <c r="N215" s="5">
        <v>35</v>
      </c>
      <c r="O215" s="5">
        <v>60</v>
      </c>
      <c r="P215" s="9">
        <v>55</v>
      </c>
      <c r="Q215" s="10">
        <v>95</v>
      </c>
      <c r="R215" s="5">
        <v>85</v>
      </c>
      <c r="S215" s="5">
        <v>100</v>
      </c>
      <c r="T215" s="5">
        <v>70</v>
      </c>
      <c r="U215" s="5">
        <v>60</v>
      </c>
      <c r="V215" s="5">
        <v>100</v>
      </c>
      <c r="W215" s="11">
        <v>5.0999999999999996</v>
      </c>
      <c r="X215" s="7">
        <v>4.8</v>
      </c>
      <c r="Y215" s="7">
        <v>6</v>
      </c>
      <c r="Z215" s="12">
        <v>0.1</v>
      </c>
      <c r="AA215" s="4">
        <v>0.90552135425782199</v>
      </c>
      <c r="AB215" s="5">
        <v>210</v>
      </c>
      <c r="AC215" s="5">
        <v>1</v>
      </c>
      <c r="AD215" s="5" t="s">
        <v>780</v>
      </c>
      <c r="AE215" s="4">
        <f>VLOOKUP($AD215,STARING_REEKSEN!$A:$I,3,0)</f>
        <v>0</v>
      </c>
      <c r="AF215" s="4">
        <f>VLOOKUP($AD215,STARING_REEKSEN!$A:$I,4,0)</f>
        <v>0.51</v>
      </c>
      <c r="AG215" s="4">
        <f>VLOOKUP($AD215,STARING_REEKSEN!$A:$I,7,0)/100</f>
        <v>0.63600000000000001</v>
      </c>
      <c r="AH215" s="4">
        <f t="shared" si="30"/>
        <v>0.08</v>
      </c>
      <c r="AI215" s="4">
        <f t="shared" si="31"/>
        <v>0.12578616352201258</v>
      </c>
      <c r="AJ215" s="4">
        <f t="shared" si="32"/>
        <v>4.0800000000000003E-2</v>
      </c>
      <c r="AK215" s="4">
        <f t="shared" si="33"/>
        <v>0.96</v>
      </c>
      <c r="AL215" s="4">
        <f t="shared" si="34"/>
        <v>0.22</v>
      </c>
      <c r="AM215" s="4">
        <f t="shared" si="35"/>
        <v>0.73</v>
      </c>
      <c r="AN215">
        <f t="shared" si="36"/>
        <v>0.45</v>
      </c>
      <c r="AO215">
        <f t="shared" si="37"/>
        <v>0</v>
      </c>
      <c r="AP215">
        <f t="shared" si="38"/>
        <v>0</v>
      </c>
    </row>
    <row r="216" spans="1:42" x14ac:dyDescent="0.2">
      <c r="A216" s="4">
        <v>405</v>
      </c>
      <c r="B216" s="4">
        <v>52</v>
      </c>
      <c r="C216" s="24">
        <v>15130</v>
      </c>
      <c r="D216" s="5" t="s">
        <v>162</v>
      </c>
      <c r="E216" s="5" t="s">
        <v>685</v>
      </c>
      <c r="F216" s="5">
        <v>2</v>
      </c>
      <c r="G216" s="5" t="s">
        <v>756</v>
      </c>
      <c r="H216" s="5">
        <v>8</v>
      </c>
      <c r="I216" s="5">
        <v>20</v>
      </c>
      <c r="J216" s="23">
        <v>7</v>
      </c>
      <c r="K216" s="7">
        <v>2</v>
      </c>
      <c r="L216" s="7">
        <v>10</v>
      </c>
      <c r="M216" s="8">
        <v>40</v>
      </c>
      <c r="N216" s="5">
        <v>35</v>
      </c>
      <c r="O216" s="5">
        <v>60</v>
      </c>
      <c r="P216" s="9">
        <v>55</v>
      </c>
      <c r="Q216" s="10">
        <v>95</v>
      </c>
      <c r="R216" s="5">
        <v>85</v>
      </c>
      <c r="S216" s="5">
        <v>100</v>
      </c>
      <c r="T216" s="5">
        <v>70</v>
      </c>
      <c r="U216" s="5">
        <v>60</v>
      </c>
      <c r="V216" s="5">
        <v>100</v>
      </c>
      <c r="W216" s="11">
        <v>5.0999999999999996</v>
      </c>
      <c r="X216" s="7">
        <v>4.8</v>
      </c>
      <c r="Y216" s="7">
        <v>6</v>
      </c>
      <c r="Z216" s="12">
        <v>0.1</v>
      </c>
      <c r="AA216" s="4">
        <v>1.1134782920316</v>
      </c>
      <c r="AB216" s="5">
        <v>210</v>
      </c>
      <c r="AC216" s="5">
        <v>1</v>
      </c>
      <c r="AD216" s="5" t="s">
        <v>780</v>
      </c>
      <c r="AE216" s="4">
        <f>VLOOKUP($AD216,STARING_REEKSEN!$A:$I,3,0)</f>
        <v>0</v>
      </c>
      <c r="AF216" s="4">
        <f>VLOOKUP($AD216,STARING_REEKSEN!$A:$I,4,0)</f>
        <v>0.51</v>
      </c>
      <c r="AG216" s="4">
        <f>VLOOKUP($AD216,STARING_REEKSEN!$A:$I,7,0)/100</f>
        <v>0.63600000000000001</v>
      </c>
      <c r="AH216" s="4">
        <f t="shared" si="30"/>
        <v>0.12</v>
      </c>
      <c r="AI216" s="4">
        <f t="shared" si="31"/>
        <v>0.18867924528301885</v>
      </c>
      <c r="AJ216" s="4">
        <f t="shared" si="32"/>
        <v>6.1199999999999997E-2</v>
      </c>
      <c r="AK216" s="4">
        <f t="shared" si="33"/>
        <v>0.84</v>
      </c>
      <c r="AL216" s="4">
        <f t="shared" si="34"/>
        <v>0.22</v>
      </c>
      <c r="AM216" s="4">
        <f t="shared" si="35"/>
        <v>0.73</v>
      </c>
      <c r="AN216">
        <f t="shared" si="36"/>
        <v>0.45</v>
      </c>
      <c r="AO216">
        <f t="shared" si="37"/>
        <v>0</v>
      </c>
      <c r="AP216">
        <f t="shared" si="38"/>
        <v>0</v>
      </c>
    </row>
    <row r="217" spans="1:42" x14ac:dyDescent="0.2">
      <c r="A217" s="4">
        <v>405</v>
      </c>
      <c r="B217" s="4">
        <v>52</v>
      </c>
      <c r="C217" s="24">
        <v>15130</v>
      </c>
      <c r="D217" s="5" t="s">
        <v>162</v>
      </c>
      <c r="E217" s="5" t="s">
        <v>685</v>
      </c>
      <c r="F217" s="5">
        <v>3</v>
      </c>
      <c r="G217" s="5" t="s">
        <v>702</v>
      </c>
      <c r="H217" s="5">
        <v>20</v>
      </c>
      <c r="I217" s="5">
        <v>50</v>
      </c>
      <c r="J217" s="23">
        <v>3</v>
      </c>
      <c r="K217" s="7">
        <v>1</v>
      </c>
      <c r="L217" s="7">
        <v>5</v>
      </c>
      <c r="M217" s="8">
        <v>45</v>
      </c>
      <c r="N217" s="5">
        <v>35</v>
      </c>
      <c r="O217" s="5">
        <v>60</v>
      </c>
      <c r="P217" s="9">
        <v>50</v>
      </c>
      <c r="Q217" s="10">
        <v>95</v>
      </c>
      <c r="R217" s="5">
        <v>85</v>
      </c>
      <c r="S217" s="5">
        <v>100</v>
      </c>
      <c r="T217" s="5">
        <v>70</v>
      </c>
      <c r="U217" s="5">
        <v>60</v>
      </c>
      <c r="V217" s="5">
        <v>100</v>
      </c>
      <c r="W217" s="11">
        <v>5.0999999999999996</v>
      </c>
      <c r="X217" s="7">
        <v>4.8</v>
      </c>
      <c r="Y217" s="7">
        <v>6</v>
      </c>
      <c r="Z217" s="12">
        <v>0.1</v>
      </c>
      <c r="AA217" s="4">
        <v>1.2194061887794001</v>
      </c>
      <c r="AB217" s="5">
        <v>210</v>
      </c>
      <c r="AC217" s="5">
        <v>0</v>
      </c>
      <c r="AD217" s="5" t="s">
        <v>720</v>
      </c>
      <c r="AE217" s="4">
        <f>VLOOKUP($AD217,STARING_REEKSEN!$A:$I,3,0)</f>
        <v>0</v>
      </c>
      <c r="AF217" s="4">
        <f>VLOOKUP($AD217,STARING_REEKSEN!$A:$I,4,0)</f>
        <v>0.49</v>
      </c>
      <c r="AG217" s="4">
        <f>VLOOKUP($AD217,STARING_REEKSEN!$A:$I,7,0)/100</f>
        <v>0.10800000000000001</v>
      </c>
      <c r="AH217" s="4">
        <f t="shared" si="30"/>
        <v>0.3</v>
      </c>
      <c r="AI217" s="4">
        <f t="shared" si="31"/>
        <v>2.7777777777777772</v>
      </c>
      <c r="AJ217" s="4">
        <f t="shared" si="32"/>
        <v>0.14699999999999999</v>
      </c>
      <c r="AK217" s="4">
        <f t="shared" si="33"/>
        <v>0.89999999999999991</v>
      </c>
      <c r="AL217" s="4">
        <f t="shared" si="34"/>
        <v>0.22</v>
      </c>
      <c r="AM217" s="4">
        <f t="shared" si="35"/>
        <v>0.73</v>
      </c>
      <c r="AN217">
        <f t="shared" si="36"/>
        <v>0.45</v>
      </c>
      <c r="AO217">
        <f t="shared" si="37"/>
        <v>0</v>
      </c>
      <c r="AP217">
        <f t="shared" si="38"/>
        <v>0</v>
      </c>
    </row>
    <row r="218" spans="1:42" x14ac:dyDescent="0.2">
      <c r="A218" s="4">
        <v>405</v>
      </c>
      <c r="B218" s="4">
        <v>52</v>
      </c>
      <c r="C218" s="24">
        <v>15130</v>
      </c>
      <c r="D218" s="5" t="s">
        <v>162</v>
      </c>
      <c r="E218" s="5" t="s">
        <v>685</v>
      </c>
      <c r="F218" s="5">
        <v>4</v>
      </c>
      <c r="G218" s="5" t="s">
        <v>704</v>
      </c>
      <c r="H218" s="5">
        <v>50</v>
      </c>
      <c r="I218" s="5">
        <v>70</v>
      </c>
      <c r="J218" s="23">
        <v>45</v>
      </c>
      <c r="K218" s="7">
        <v>30</v>
      </c>
      <c r="L218" s="7">
        <v>60</v>
      </c>
      <c r="M218" s="8">
        <v>40</v>
      </c>
      <c r="N218" s="5">
        <v>35</v>
      </c>
      <c r="O218" s="5">
        <v>60</v>
      </c>
      <c r="P218" s="9">
        <v>55</v>
      </c>
      <c r="Q218" s="10">
        <v>95</v>
      </c>
      <c r="R218" s="5">
        <v>60</v>
      </c>
      <c r="S218" s="5">
        <v>100</v>
      </c>
      <c r="T218" s="5">
        <v>80</v>
      </c>
      <c r="U218" s="5">
        <v>70</v>
      </c>
      <c r="V218" s="5">
        <v>100</v>
      </c>
      <c r="W218" s="11">
        <v>4.5999999999999996</v>
      </c>
      <c r="X218" s="7">
        <v>4</v>
      </c>
      <c r="Y218" s="7">
        <v>5</v>
      </c>
      <c r="Z218" s="12">
        <v>0</v>
      </c>
      <c r="AA218" s="4">
        <v>0.4</v>
      </c>
      <c r="AB218" s="5">
        <v>130</v>
      </c>
      <c r="AC218" s="5">
        <v>0</v>
      </c>
      <c r="AD218" s="5" t="s">
        <v>689</v>
      </c>
      <c r="AE218" s="4">
        <f>VLOOKUP($AD218,STARING_REEKSEN!$A:$I,3,0)</f>
        <v>0</v>
      </c>
      <c r="AF218" s="4">
        <f>VLOOKUP($AD218,STARING_REEKSEN!$A:$I,4,0)</f>
        <v>0.89</v>
      </c>
      <c r="AG218" s="4">
        <f>VLOOKUP($AD218,STARING_REEKSEN!$A:$I,7,0)/100</f>
        <v>0.30449999999999999</v>
      </c>
      <c r="AH218" s="4">
        <f t="shared" si="30"/>
        <v>0.2</v>
      </c>
      <c r="AI218" s="4">
        <f t="shared" si="31"/>
        <v>0.65681444991789828</v>
      </c>
      <c r="AJ218" s="4">
        <f t="shared" si="32"/>
        <v>0.17800000000000002</v>
      </c>
      <c r="AK218" s="4">
        <f t="shared" si="33"/>
        <v>9</v>
      </c>
      <c r="AL218" s="4">
        <f t="shared" si="34"/>
        <v>0.22</v>
      </c>
      <c r="AM218" s="4">
        <f t="shared" si="35"/>
        <v>0.73</v>
      </c>
      <c r="AN218">
        <f t="shared" si="36"/>
        <v>0.45</v>
      </c>
      <c r="AO218">
        <f t="shared" si="37"/>
        <v>0</v>
      </c>
      <c r="AP218">
        <f t="shared" si="38"/>
        <v>0</v>
      </c>
    </row>
    <row r="219" spans="1:42" x14ac:dyDescent="0.2">
      <c r="A219" s="4">
        <v>405</v>
      </c>
      <c r="B219" s="4">
        <v>52</v>
      </c>
      <c r="C219" s="24">
        <v>15130</v>
      </c>
      <c r="D219" s="5" t="s">
        <v>162</v>
      </c>
      <c r="E219" s="5" t="s">
        <v>685</v>
      </c>
      <c r="F219" s="5">
        <v>5</v>
      </c>
      <c r="G219" s="5" t="s">
        <v>698</v>
      </c>
      <c r="H219" s="5">
        <v>70</v>
      </c>
      <c r="I219" s="5">
        <v>120</v>
      </c>
      <c r="J219" s="23">
        <v>85</v>
      </c>
      <c r="K219" s="7">
        <v>60</v>
      </c>
      <c r="L219" s="7">
        <v>90</v>
      </c>
      <c r="M219" s="8">
        <v>40</v>
      </c>
      <c r="N219" s="5">
        <v>35</v>
      </c>
      <c r="O219" s="5">
        <v>60</v>
      </c>
      <c r="P219" s="9">
        <v>55</v>
      </c>
      <c r="Q219" s="10">
        <v>95</v>
      </c>
      <c r="R219" s="5">
        <v>60</v>
      </c>
      <c r="S219" s="5">
        <v>100</v>
      </c>
      <c r="T219" s="5">
        <v>80</v>
      </c>
      <c r="U219" s="5">
        <v>70</v>
      </c>
      <c r="V219" s="5">
        <v>100</v>
      </c>
      <c r="W219" s="11">
        <v>4.5999999999999996</v>
      </c>
      <c r="X219" s="7">
        <v>4</v>
      </c>
      <c r="Y219" s="7">
        <v>5</v>
      </c>
      <c r="Z219" s="12">
        <v>0</v>
      </c>
      <c r="AA219" s="4">
        <v>0.35</v>
      </c>
      <c r="AB219" s="5">
        <v>130</v>
      </c>
      <c r="AC219" s="5">
        <v>0</v>
      </c>
      <c r="AD219" s="5" t="s">
        <v>689</v>
      </c>
      <c r="AE219" s="4">
        <f>VLOOKUP($AD219,STARING_REEKSEN!$A:$I,3,0)</f>
        <v>0</v>
      </c>
      <c r="AF219" s="4">
        <f>VLOOKUP($AD219,STARING_REEKSEN!$A:$I,4,0)</f>
        <v>0.89</v>
      </c>
      <c r="AG219" s="4">
        <f>VLOOKUP($AD219,STARING_REEKSEN!$A:$I,7,0)/100</f>
        <v>0.30449999999999999</v>
      </c>
      <c r="AH219" s="4">
        <f t="shared" si="30"/>
        <v>0.5</v>
      </c>
      <c r="AI219" s="4">
        <f t="shared" si="31"/>
        <v>1.6420361247947455</v>
      </c>
      <c r="AJ219" s="4">
        <f t="shared" si="32"/>
        <v>0.44500000000000001</v>
      </c>
      <c r="AK219" s="4">
        <f t="shared" si="33"/>
        <v>42.5</v>
      </c>
      <c r="AL219" s="4">
        <f t="shared" si="34"/>
        <v>0.22</v>
      </c>
      <c r="AM219" s="4">
        <f t="shared" si="35"/>
        <v>0.73</v>
      </c>
      <c r="AN219">
        <f t="shared" si="36"/>
        <v>0.45</v>
      </c>
      <c r="AO219">
        <f t="shared" si="37"/>
        <v>0</v>
      </c>
      <c r="AP219">
        <f t="shared" si="38"/>
        <v>0</v>
      </c>
    </row>
    <row r="220" spans="1:42" x14ac:dyDescent="0.2">
      <c r="A220" s="4">
        <v>406</v>
      </c>
      <c r="B220" s="4">
        <v>63</v>
      </c>
      <c r="C220" s="5">
        <v>15250</v>
      </c>
      <c r="D220" s="5" t="s">
        <v>781</v>
      </c>
      <c r="E220" s="5" t="s">
        <v>714</v>
      </c>
      <c r="F220" s="5">
        <v>1</v>
      </c>
      <c r="G220" s="5" t="s">
        <v>742</v>
      </c>
      <c r="H220" s="5">
        <v>0</v>
      </c>
      <c r="I220" s="5">
        <v>25</v>
      </c>
      <c r="J220" s="23">
        <v>2</v>
      </c>
      <c r="K220" s="7">
        <v>1</v>
      </c>
      <c r="L220" s="7">
        <v>4</v>
      </c>
      <c r="M220" s="8">
        <v>14</v>
      </c>
      <c r="N220" s="5">
        <v>8</v>
      </c>
      <c r="O220" s="5">
        <v>18</v>
      </c>
      <c r="P220" s="9">
        <v>34</v>
      </c>
      <c r="Q220" s="10">
        <v>48</v>
      </c>
      <c r="R220" s="5">
        <v>25</v>
      </c>
      <c r="S220" s="5">
        <v>60</v>
      </c>
      <c r="T220" s="5">
        <v>85</v>
      </c>
      <c r="U220" s="5">
        <v>70</v>
      </c>
      <c r="V220" s="5">
        <v>130</v>
      </c>
      <c r="W220" s="11">
        <v>7.1</v>
      </c>
      <c r="X220" s="7">
        <v>7</v>
      </c>
      <c r="Y220" s="7">
        <v>7.8</v>
      </c>
      <c r="Z220" s="12">
        <v>3</v>
      </c>
      <c r="AA220" s="4">
        <v>1.4721579208936499</v>
      </c>
      <c r="AB220" s="5">
        <v>210</v>
      </c>
      <c r="AC220" s="5">
        <v>1</v>
      </c>
      <c r="AD220" s="5" t="s">
        <v>751</v>
      </c>
      <c r="AE220" s="4">
        <f>VLOOKUP($AD220,STARING_REEKSEN!$A:$I,3,0)</f>
        <v>0</v>
      </c>
      <c r="AF220" s="4">
        <f>VLOOKUP($AD220,STARING_REEKSEN!$A:$I,4,0)</f>
        <v>0.4</v>
      </c>
      <c r="AG220" s="4">
        <f>VLOOKUP($AD220,STARING_REEKSEN!$A:$I,7,0)/100</f>
        <v>0.22899999999999998</v>
      </c>
      <c r="AH220" s="4">
        <f t="shared" si="30"/>
        <v>0.25</v>
      </c>
      <c r="AI220" s="4">
        <f t="shared" si="31"/>
        <v>1.0917030567685591</v>
      </c>
      <c r="AJ220" s="4">
        <f t="shared" si="32"/>
        <v>0.1</v>
      </c>
      <c r="AK220" s="4">
        <f t="shared" si="33"/>
        <v>0.5</v>
      </c>
      <c r="AL220" s="4">
        <f t="shared" si="34"/>
        <v>0.21</v>
      </c>
      <c r="AM220" s="4">
        <f t="shared" si="35"/>
        <v>0.48</v>
      </c>
      <c r="AN220">
        <f t="shared" si="36"/>
        <v>0.12</v>
      </c>
      <c r="AO220">
        <f t="shared" si="37"/>
        <v>0</v>
      </c>
      <c r="AP220">
        <f t="shared" si="38"/>
        <v>0</v>
      </c>
    </row>
    <row r="221" spans="1:42" x14ac:dyDescent="0.2">
      <c r="A221" s="4">
        <v>406</v>
      </c>
      <c r="B221" s="4">
        <v>63</v>
      </c>
      <c r="C221" s="5">
        <v>15250</v>
      </c>
      <c r="D221" s="5" t="s">
        <v>781</v>
      </c>
      <c r="E221" s="5" t="s">
        <v>714</v>
      </c>
      <c r="F221" s="5">
        <v>2</v>
      </c>
      <c r="G221" s="5" t="s">
        <v>690</v>
      </c>
      <c r="H221" s="5">
        <v>25</v>
      </c>
      <c r="I221" s="5">
        <v>50</v>
      </c>
      <c r="J221" s="23">
        <v>0.8</v>
      </c>
      <c r="K221" s="7">
        <v>0.5</v>
      </c>
      <c r="L221" s="7">
        <v>2</v>
      </c>
      <c r="M221" s="8">
        <v>14</v>
      </c>
      <c r="N221" s="5">
        <v>8</v>
      </c>
      <c r="O221" s="5">
        <v>18</v>
      </c>
      <c r="P221" s="9">
        <v>34</v>
      </c>
      <c r="Q221" s="10">
        <v>48</v>
      </c>
      <c r="R221" s="5">
        <v>25</v>
      </c>
      <c r="S221" s="5">
        <v>60</v>
      </c>
      <c r="T221" s="5">
        <v>85</v>
      </c>
      <c r="U221" s="5">
        <v>70</v>
      </c>
      <c r="V221" s="5">
        <v>130</v>
      </c>
      <c r="W221" s="11">
        <v>7.1</v>
      </c>
      <c r="X221" s="7">
        <v>7</v>
      </c>
      <c r="Y221" s="7">
        <v>7.8</v>
      </c>
      <c r="Z221" s="12">
        <v>3</v>
      </c>
      <c r="AA221" s="4">
        <v>1.52438881861959</v>
      </c>
      <c r="AB221" s="5">
        <v>210</v>
      </c>
      <c r="AC221" s="5">
        <v>0</v>
      </c>
      <c r="AD221" s="5" t="s">
        <v>752</v>
      </c>
      <c r="AE221" s="4">
        <f>VLOOKUP($AD221,STARING_REEKSEN!$A:$I,3,0)</f>
        <v>0</v>
      </c>
      <c r="AF221" s="4">
        <f>VLOOKUP($AD221,STARING_REEKSEN!$A:$I,4,0)</f>
        <v>0.41</v>
      </c>
      <c r="AG221" s="4">
        <f>VLOOKUP($AD221,STARING_REEKSEN!$A:$I,7,0)/100</f>
        <v>0.24</v>
      </c>
      <c r="AH221" s="4">
        <f t="shared" si="30"/>
        <v>0.25</v>
      </c>
      <c r="AI221" s="4">
        <f t="shared" si="31"/>
        <v>1.0416666666666667</v>
      </c>
      <c r="AJ221" s="4">
        <f t="shared" si="32"/>
        <v>0.10249999999999999</v>
      </c>
      <c r="AK221" s="4">
        <f t="shared" si="33"/>
        <v>0.2</v>
      </c>
      <c r="AL221" s="4">
        <f t="shared" si="34"/>
        <v>0.21</v>
      </c>
      <c r="AM221" s="4">
        <f t="shared" si="35"/>
        <v>0.48</v>
      </c>
      <c r="AN221">
        <f t="shared" si="36"/>
        <v>0.12</v>
      </c>
      <c r="AO221">
        <f t="shared" si="37"/>
        <v>0</v>
      </c>
      <c r="AP221">
        <f t="shared" si="38"/>
        <v>0</v>
      </c>
    </row>
    <row r="222" spans="1:42" x14ac:dyDescent="0.2">
      <c r="A222" s="4">
        <v>406</v>
      </c>
      <c r="B222" s="4">
        <v>63</v>
      </c>
      <c r="C222" s="5">
        <v>15250</v>
      </c>
      <c r="D222" s="5" t="s">
        <v>781</v>
      </c>
      <c r="E222" s="5" t="s">
        <v>714</v>
      </c>
      <c r="F222" s="5">
        <v>3</v>
      </c>
      <c r="G222" s="5" t="s">
        <v>745</v>
      </c>
      <c r="H222" s="5">
        <v>50</v>
      </c>
      <c r="I222" s="5">
        <v>85</v>
      </c>
      <c r="J222" s="23">
        <v>0.5</v>
      </c>
      <c r="K222" s="7">
        <v>0.5</v>
      </c>
      <c r="L222" s="7">
        <v>2</v>
      </c>
      <c r="M222" s="8">
        <v>9</v>
      </c>
      <c r="N222" s="5">
        <v>8</v>
      </c>
      <c r="O222" s="5">
        <v>18</v>
      </c>
      <c r="P222" s="9">
        <v>26</v>
      </c>
      <c r="Q222" s="10">
        <v>35</v>
      </c>
      <c r="R222" s="5">
        <v>25</v>
      </c>
      <c r="S222" s="5">
        <v>60</v>
      </c>
      <c r="T222" s="5">
        <v>85</v>
      </c>
      <c r="U222" s="5">
        <v>70</v>
      </c>
      <c r="V222" s="5">
        <v>130</v>
      </c>
      <c r="W222" s="11">
        <v>7.1</v>
      </c>
      <c r="X222" s="7">
        <v>7</v>
      </c>
      <c r="Y222" s="7">
        <v>7.8</v>
      </c>
      <c r="Z222" s="12">
        <v>7</v>
      </c>
      <c r="AA222" s="4">
        <v>1.59502976293766</v>
      </c>
      <c r="AB222" s="5">
        <v>210</v>
      </c>
      <c r="AC222" s="5">
        <v>0</v>
      </c>
      <c r="AD222" s="5" t="s">
        <v>782</v>
      </c>
      <c r="AE222" s="4">
        <f>VLOOKUP($AD222,STARING_REEKSEN!$A:$I,3,0)</f>
        <v>0</v>
      </c>
      <c r="AF222" s="4">
        <f>VLOOKUP($AD222,STARING_REEKSEN!$A:$I,4,0)</f>
        <v>0.42</v>
      </c>
      <c r="AG222" s="4">
        <f>VLOOKUP($AD222,STARING_REEKSEN!$A:$I,7,0)/100</f>
        <v>0.26400000000000001</v>
      </c>
      <c r="AH222" s="4">
        <f t="shared" si="30"/>
        <v>0.35</v>
      </c>
      <c r="AI222" s="4">
        <f t="shared" si="31"/>
        <v>1.3257575757575757</v>
      </c>
      <c r="AJ222" s="4">
        <f t="shared" si="32"/>
        <v>0.14699999999999999</v>
      </c>
      <c r="AK222" s="4">
        <f t="shared" si="33"/>
        <v>0.17499999999999999</v>
      </c>
      <c r="AL222" s="4">
        <f t="shared" si="34"/>
        <v>0.21</v>
      </c>
      <c r="AM222" s="4">
        <f t="shared" si="35"/>
        <v>0.48</v>
      </c>
      <c r="AN222">
        <f t="shared" si="36"/>
        <v>0.12</v>
      </c>
      <c r="AO222">
        <f t="shared" si="37"/>
        <v>0</v>
      </c>
      <c r="AP222">
        <f t="shared" si="38"/>
        <v>0</v>
      </c>
    </row>
    <row r="223" spans="1:42" x14ac:dyDescent="0.2">
      <c r="A223" s="4">
        <v>406</v>
      </c>
      <c r="B223" s="4">
        <v>63</v>
      </c>
      <c r="C223" s="5">
        <v>15250</v>
      </c>
      <c r="D223" s="5" t="s">
        <v>781</v>
      </c>
      <c r="E223" s="5" t="s">
        <v>714</v>
      </c>
      <c r="F223" s="5">
        <v>4</v>
      </c>
      <c r="G223" s="5" t="s">
        <v>746</v>
      </c>
      <c r="H223" s="5">
        <v>85</v>
      </c>
      <c r="I223" s="5">
        <v>105</v>
      </c>
      <c r="J223" s="23">
        <v>1</v>
      </c>
      <c r="K223" s="7">
        <v>0.5</v>
      </c>
      <c r="L223" s="7">
        <v>2</v>
      </c>
      <c r="M223" s="8">
        <v>39</v>
      </c>
      <c r="N223" s="5">
        <v>8</v>
      </c>
      <c r="O223" s="5">
        <v>50</v>
      </c>
      <c r="P223" s="9">
        <v>51</v>
      </c>
      <c r="Q223" s="10">
        <v>90</v>
      </c>
      <c r="R223" s="5">
        <v>25</v>
      </c>
      <c r="S223" s="5">
        <v>100</v>
      </c>
      <c r="T223" s="5">
        <v>85</v>
      </c>
      <c r="U223" s="5">
        <v>70</v>
      </c>
      <c r="V223" s="5">
        <v>130</v>
      </c>
      <c r="W223" s="11">
        <v>7.1</v>
      </c>
      <c r="X223" s="7">
        <v>7</v>
      </c>
      <c r="Y223" s="7">
        <v>7.8</v>
      </c>
      <c r="Z223" s="12">
        <v>1.6</v>
      </c>
      <c r="AA223" s="4">
        <v>1.31562502055664</v>
      </c>
      <c r="AB223" s="5">
        <v>210</v>
      </c>
      <c r="AC223" s="5">
        <v>0</v>
      </c>
      <c r="AD223" s="5" t="s">
        <v>720</v>
      </c>
      <c r="AE223" s="4">
        <f>VLOOKUP($AD223,STARING_REEKSEN!$A:$I,3,0)</f>
        <v>0</v>
      </c>
      <c r="AF223" s="4">
        <f>VLOOKUP($AD223,STARING_REEKSEN!$A:$I,4,0)</f>
        <v>0.49</v>
      </c>
      <c r="AG223" s="4">
        <f>VLOOKUP($AD223,STARING_REEKSEN!$A:$I,7,0)/100</f>
        <v>0.10800000000000001</v>
      </c>
      <c r="AH223" s="4">
        <f t="shared" si="30"/>
        <v>0.2</v>
      </c>
      <c r="AI223" s="4">
        <f t="shared" si="31"/>
        <v>1.8518518518518516</v>
      </c>
      <c r="AJ223" s="4">
        <f t="shared" si="32"/>
        <v>9.8000000000000004E-2</v>
      </c>
      <c r="AK223" s="4">
        <f t="shared" si="33"/>
        <v>0.2</v>
      </c>
      <c r="AL223" s="4">
        <f t="shared" si="34"/>
        <v>0.21</v>
      </c>
      <c r="AM223" s="4">
        <f t="shared" si="35"/>
        <v>0.48</v>
      </c>
      <c r="AN223">
        <f t="shared" si="36"/>
        <v>0.12</v>
      </c>
      <c r="AO223">
        <f t="shared" si="37"/>
        <v>0</v>
      </c>
      <c r="AP223">
        <f t="shared" si="38"/>
        <v>0</v>
      </c>
    </row>
    <row r="224" spans="1:42" x14ac:dyDescent="0.2">
      <c r="A224" s="4">
        <v>406</v>
      </c>
      <c r="B224" s="4">
        <v>63</v>
      </c>
      <c r="C224" s="5">
        <v>15250</v>
      </c>
      <c r="D224" s="5" t="s">
        <v>781</v>
      </c>
      <c r="E224" s="5" t="s">
        <v>714</v>
      </c>
      <c r="F224" s="5">
        <v>5</v>
      </c>
      <c r="G224" s="5" t="s">
        <v>698</v>
      </c>
      <c r="H224" s="5">
        <v>105</v>
      </c>
      <c r="I224" s="5">
        <v>120</v>
      </c>
      <c r="J224" s="23">
        <v>85</v>
      </c>
      <c r="K224" s="7">
        <v>60</v>
      </c>
      <c r="L224" s="7">
        <v>90</v>
      </c>
      <c r="M224" s="8">
        <v>40</v>
      </c>
      <c r="N224" s="5">
        <v>35</v>
      </c>
      <c r="O224" s="5">
        <v>60</v>
      </c>
      <c r="P224" s="9">
        <v>55</v>
      </c>
      <c r="Q224" s="10">
        <v>95</v>
      </c>
      <c r="R224" s="5">
        <v>60</v>
      </c>
      <c r="S224" s="5">
        <v>100</v>
      </c>
      <c r="T224" s="5">
        <v>80</v>
      </c>
      <c r="U224" s="5">
        <v>70</v>
      </c>
      <c r="V224" s="5">
        <v>100</v>
      </c>
      <c r="W224" s="11">
        <v>4.5999999999999996</v>
      </c>
      <c r="X224" s="7">
        <v>4</v>
      </c>
      <c r="Y224" s="7">
        <v>5</v>
      </c>
      <c r="Z224" s="12">
        <v>0</v>
      </c>
      <c r="AA224" s="4">
        <v>0.38</v>
      </c>
      <c r="AB224" s="5">
        <v>130</v>
      </c>
      <c r="AC224" s="5">
        <v>0</v>
      </c>
      <c r="AD224" s="5" t="s">
        <v>689</v>
      </c>
      <c r="AE224" s="4">
        <f>VLOOKUP($AD224,STARING_REEKSEN!$A:$I,3,0)</f>
        <v>0</v>
      </c>
      <c r="AF224" s="4">
        <f>VLOOKUP($AD224,STARING_REEKSEN!$A:$I,4,0)</f>
        <v>0.89</v>
      </c>
      <c r="AG224" s="4">
        <f>VLOOKUP($AD224,STARING_REEKSEN!$A:$I,7,0)/100</f>
        <v>0.30449999999999999</v>
      </c>
      <c r="AH224" s="4">
        <f t="shared" si="30"/>
        <v>0.15</v>
      </c>
      <c r="AI224" s="4">
        <f t="shared" si="31"/>
        <v>0.49261083743842365</v>
      </c>
      <c r="AJ224" s="4">
        <f t="shared" si="32"/>
        <v>0.13350000000000001</v>
      </c>
      <c r="AK224" s="4">
        <f t="shared" si="33"/>
        <v>12.75</v>
      </c>
      <c r="AL224" s="4">
        <f t="shared" si="34"/>
        <v>0.21</v>
      </c>
      <c r="AM224" s="4">
        <f t="shared" si="35"/>
        <v>0.48</v>
      </c>
      <c r="AN224">
        <f t="shared" si="36"/>
        <v>0.12</v>
      </c>
      <c r="AO224">
        <f t="shared" si="37"/>
        <v>0</v>
      </c>
      <c r="AP224">
        <f t="shared" si="38"/>
        <v>0</v>
      </c>
    </row>
    <row r="225" spans="1:42" x14ac:dyDescent="0.2">
      <c r="A225" s="4">
        <v>407</v>
      </c>
      <c r="B225" s="4">
        <v>30</v>
      </c>
      <c r="C225" s="5">
        <v>15291</v>
      </c>
      <c r="D225" s="5" t="s">
        <v>783</v>
      </c>
      <c r="E225" s="5" t="s">
        <v>685</v>
      </c>
      <c r="F225" s="5">
        <v>1</v>
      </c>
      <c r="G225" s="5" t="s">
        <v>784</v>
      </c>
      <c r="H225" s="5">
        <v>0</v>
      </c>
      <c r="I225" s="5">
        <v>10</v>
      </c>
      <c r="J225" s="23">
        <v>5</v>
      </c>
      <c r="K225" s="7">
        <v>1</v>
      </c>
      <c r="L225" s="7">
        <v>8</v>
      </c>
      <c r="M225" s="8">
        <v>22</v>
      </c>
      <c r="N225" s="5">
        <v>18</v>
      </c>
      <c r="O225" s="5">
        <v>25</v>
      </c>
      <c r="P225" s="9">
        <v>43</v>
      </c>
      <c r="Q225" s="10">
        <v>65</v>
      </c>
      <c r="R225" s="5">
        <v>30</v>
      </c>
      <c r="S225" s="5">
        <v>70</v>
      </c>
      <c r="T225" s="5">
        <v>95</v>
      </c>
      <c r="U225" s="5">
        <v>70</v>
      </c>
      <c r="V225" s="5">
        <v>130</v>
      </c>
      <c r="W225" s="11">
        <v>7</v>
      </c>
      <c r="X225" s="7">
        <v>6.8</v>
      </c>
      <c r="Y225" s="7">
        <v>7.8</v>
      </c>
      <c r="Z225" s="12">
        <v>3</v>
      </c>
      <c r="AA225" s="4">
        <v>1.2972455378110399</v>
      </c>
      <c r="AB225" s="5">
        <v>210</v>
      </c>
      <c r="AC225" s="5">
        <v>1</v>
      </c>
      <c r="AD225" s="5" t="s">
        <v>722</v>
      </c>
      <c r="AE225" s="4">
        <f>VLOOKUP($AD225,STARING_REEKSEN!$A:$I,3,0)</f>
        <v>0</v>
      </c>
      <c r="AF225" s="4">
        <f>VLOOKUP($AD225,STARING_REEKSEN!$A:$I,4,0)</f>
        <v>0.43</v>
      </c>
      <c r="AG225" s="4">
        <f>VLOOKUP($AD225,STARING_REEKSEN!$A:$I,7,0)/100</f>
        <v>1.54E-2</v>
      </c>
      <c r="AH225" s="4">
        <f t="shared" si="30"/>
        <v>0.1</v>
      </c>
      <c r="AI225" s="4">
        <f t="shared" si="31"/>
        <v>6.4935064935064934</v>
      </c>
      <c r="AJ225" s="4">
        <f t="shared" si="32"/>
        <v>4.3000000000000003E-2</v>
      </c>
      <c r="AK225" s="4">
        <f t="shared" si="33"/>
        <v>0.5</v>
      </c>
      <c r="AL225" s="4">
        <f t="shared" si="34"/>
        <v>0.06</v>
      </c>
      <c r="AM225" s="4">
        <f t="shared" si="35"/>
        <v>0.54</v>
      </c>
      <c r="AN225">
        <f t="shared" si="36"/>
        <v>0.15</v>
      </c>
      <c r="AO225">
        <f t="shared" si="37"/>
        <v>0</v>
      </c>
      <c r="AP225">
        <f t="shared" si="38"/>
        <v>0</v>
      </c>
    </row>
    <row r="226" spans="1:42" x14ac:dyDescent="0.2">
      <c r="A226" s="4">
        <v>407</v>
      </c>
      <c r="B226" s="4">
        <v>30</v>
      </c>
      <c r="C226" s="5">
        <v>15291</v>
      </c>
      <c r="D226" s="5" t="s">
        <v>783</v>
      </c>
      <c r="E226" s="5" t="s">
        <v>685</v>
      </c>
      <c r="F226" s="5">
        <v>2</v>
      </c>
      <c r="G226" s="5" t="s">
        <v>785</v>
      </c>
      <c r="H226" s="5">
        <v>10</v>
      </c>
      <c r="I226" s="5">
        <v>25</v>
      </c>
      <c r="J226" s="23">
        <v>3.6</v>
      </c>
      <c r="K226" s="7">
        <v>1</v>
      </c>
      <c r="L226" s="7">
        <v>5</v>
      </c>
      <c r="M226" s="8">
        <v>22</v>
      </c>
      <c r="N226" s="5">
        <v>18</v>
      </c>
      <c r="O226" s="5">
        <v>25</v>
      </c>
      <c r="P226" s="9">
        <v>43</v>
      </c>
      <c r="Q226" s="10">
        <v>65</v>
      </c>
      <c r="R226" s="5">
        <v>30</v>
      </c>
      <c r="S226" s="5">
        <v>70</v>
      </c>
      <c r="T226" s="5">
        <v>95</v>
      </c>
      <c r="U226" s="5">
        <v>70</v>
      </c>
      <c r="V226" s="5">
        <v>130</v>
      </c>
      <c r="W226" s="11">
        <v>7</v>
      </c>
      <c r="X226" s="7">
        <v>6.8</v>
      </c>
      <c r="Y226" s="7">
        <v>7.8</v>
      </c>
      <c r="Z226" s="12">
        <v>7</v>
      </c>
      <c r="AA226" s="4">
        <v>1.35118586433734</v>
      </c>
      <c r="AB226" s="5">
        <v>210</v>
      </c>
      <c r="AC226" s="5">
        <v>1</v>
      </c>
      <c r="AD226" s="5" t="s">
        <v>722</v>
      </c>
      <c r="AE226" s="4">
        <f>VLOOKUP($AD226,STARING_REEKSEN!$A:$I,3,0)</f>
        <v>0</v>
      </c>
      <c r="AF226" s="4">
        <f>VLOOKUP($AD226,STARING_REEKSEN!$A:$I,4,0)</f>
        <v>0.43</v>
      </c>
      <c r="AG226" s="4">
        <f>VLOOKUP($AD226,STARING_REEKSEN!$A:$I,7,0)/100</f>
        <v>1.54E-2</v>
      </c>
      <c r="AH226" s="4">
        <f t="shared" si="30"/>
        <v>0.15</v>
      </c>
      <c r="AI226" s="4">
        <f t="shared" si="31"/>
        <v>9.7402597402597397</v>
      </c>
      <c r="AJ226" s="4">
        <f t="shared" si="32"/>
        <v>6.4500000000000002E-2</v>
      </c>
      <c r="AK226" s="4">
        <f t="shared" si="33"/>
        <v>0.54</v>
      </c>
      <c r="AL226" s="4">
        <f t="shared" si="34"/>
        <v>0.06</v>
      </c>
      <c r="AM226" s="4">
        <f t="shared" si="35"/>
        <v>0.54</v>
      </c>
      <c r="AN226">
        <f t="shared" si="36"/>
        <v>0.15</v>
      </c>
      <c r="AO226">
        <f t="shared" si="37"/>
        <v>0</v>
      </c>
      <c r="AP226">
        <f t="shared" si="38"/>
        <v>0</v>
      </c>
    </row>
    <row r="227" spans="1:42" x14ac:dyDescent="0.2">
      <c r="A227" s="4">
        <v>407</v>
      </c>
      <c r="B227" s="4">
        <v>30</v>
      </c>
      <c r="C227" s="5">
        <v>15291</v>
      </c>
      <c r="D227" s="5" t="s">
        <v>783</v>
      </c>
      <c r="E227" s="5" t="s">
        <v>685</v>
      </c>
      <c r="F227" s="5">
        <v>3</v>
      </c>
      <c r="G227" s="5" t="s">
        <v>702</v>
      </c>
      <c r="H227" s="5">
        <v>25</v>
      </c>
      <c r="I227" s="5">
        <v>50</v>
      </c>
      <c r="J227" s="23">
        <v>1</v>
      </c>
      <c r="K227" s="7">
        <v>0.5</v>
      </c>
      <c r="L227" s="7">
        <v>3</v>
      </c>
      <c r="M227" s="8">
        <v>22</v>
      </c>
      <c r="N227" s="5">
        <v>18</v>
      </c>
      <c r="O227" s="5">
        <v>25</v>
      </c>
      <c r="P227" s="9">
        <v>43</v>
      </c>
      <c r="Q227" s="10">
        <v>65</v>
      </c>
      <c r="R227" s="5">
        <v>30</v>
      </c>
      <c r="S227" s="5">
        <v>70</v>
      </c>
      <c r="T227" s="5">
        <v>95</v>
      </c>
      <c r="U227" s="5">
        <v>70</v>
      </c>
      <c r="V227" s="5">
        <v>130</v>
      </c>
      <c r="W227" s="11">
        <v>7.3</v>
      </c>
      <c r="X227" s="7">
        <v>7</v>
      </c>
      <c r="Y227" s="7">
        <v>7.8</v>
      </c>
      <c r="Z227" s="12">
        <v>7</v>
      </c>
      <c r="AA227" s="4">
        <v>1.44400161728181</v>
      </c>
      <c r="AB227" s="5">
        <v>210</v>
      </c>
      <c r="AC227" s="5">
        <v>0</v>
      </c>
      <c r="AD227" s="5" t="s">
        <v>741</v>
      </c>
      <c r="AE227" s="4">
        <f>VLOOKUP($AD227,STARING_REEKSEN!$A:$I,3,0)</f>
        <v>0</v>
      </c>
      <c r="AF227" s="4">
        <f>VLOOKUP($AD227,STARING_REEKSEN!$A:$I,4,0)</f>
        <v>0.44</v>
      </c>
      <c r="AG227" s="4">
        <f>VLOOKUP($AD227,STARING_REEKSEN!$A:$I,7,0)/100</f>
        <v>0.25600000000000001</v>
      </c>
      <c r="AH227" s="4">
        <f t="shared" si="30"/>
        <v>0.25</v>
      </c>
      <c r="AI227" s="4">
        <f t="shared" si="31"/>
        <v>0.9765625</v>
      </c>
      <c r="AJ227" s="4">
        <f t="shared" si="32"/>
        <v>0.11</v>
      </c>
      <c r="AK227" s="4">
        <f t="shared" si="33"/>
        <v>0.25</v>
      </c>
      <c r="AL227" s="4">
        <f t="shared" si="34"/>
        <v>0.06</v>
      </c>
      <c r="AM227" s="4">
        <f t="shared" si="35"/>
        <v>0.54</v>
      </c>
      <c r="AN227">
        <f t="shared" si="36"/>
        <v>0.15</v>
      </c>
      <c r="AO227">
        <f t="shared" si="37"/>
        <v>0</v>
      </c>
      <c r="AP227">
        <f t="shared" si="38"/>
        <v>0</v>
      </c>
    </row>
    <row r="228" spans="1:42" x14ac:dyDescent="0.2">
      <c r="A228" s="4">
        <v>407</v>
      </c>
      <c r="B228" s="4">
        <v>30</v>
      </c>
      <c r="C228" s="5">
        <v>15291</v>
      </c>
      <c r="D228" s="5" t="s">
        <v>783</v>
      </c>
      <c r="E228" s="5" t="s">
        <v>685</v>
      </c>
      <c r="F228" s="5">
        <v>4</v>
      </c>
      <c r="G228" s="5" t="s">
        <v>704</v>
      </c>
      <c r="H228" s="5">
        <v>50</v>
      </c>
      <c r="I228" s="5">
        <v>80</v>
      </c>
      <c r="J228" s="23">
        <v>55</v>
      </c>
      <c r="K228" s="7">
        <v>40</v>
      </c>
      <c r="L228" s="7">
        <v>90</v>
      </c>
      <c r="M228" s="8">
        <v>40</v>
      </c>
      <c r="N228" s="5">
        <v>35</v>
      </c>
      <c r="O228" s="5">
        <v>60</v>
      </c>
      <c r="P228" s="9">
        <v>55</v>
      </c>
      <c r="Q228" s="10">
        <v>95</v>
      </c>
      <c r="R228" s="5">
        <v>60</v>
      </c>
      <c r="S228" s="5">
        <v>100</v>
      </c>
      <c r="T228" s="5">
        <v>80</v>
      </c>
      <c r="U228" s="5">
        <v>70</v>
      </c>
      <c r="V228" s="5">
        <v>100</v>
      </c>
      <c r="W228" s="11">
        <v>4.5999999999999996</v>
      </c>
      <c r="X228" s="7">
        <v>4</v>
      </c>
      <c r="Y228" s="7">
        <v>5</v>
      </c>
      <c r="Z228" s="12">
        <v>0</v>
      </c>
      <c r="AA228" s="4">
        <v>0.5</v>
      </c>
      <c r="AB228" s="5">
        <v>110</v>
      </c>
      <c r="AC228" s="5">
        <v>0</v>
      </c>
      <c r="AD228" s="5" t="s">
        <v>689</v>
      </c>
      <c r="AE228" s="4">
        <f>VLOOKUP($AD228,STARING_REEKSEN!$A:$I,3,0)</f>
        <v>0</v>
      </c>
      <c r="AF228" s="4">
        <f>VLOOKUP($AD228,STARING_REEKSEN!$A:$I,4,0)</f>
        <v>0.89</v>
      </c>
      <c r="AG228" s="4">
        <f>VLOOKUP($AD228,STARING_REEKSEN!$A:$I,7,0)/100</f>
        <v>0.30449999999999999</v>
      </c>
      <c r="AH228" s="4">
        <f t="shared" si="30"/>
        <v>0.3</v>
      </c>
      <c r="AI228" s="4">
        <f t="shared" si="31"/>
        <v>0.98522167487684731</v>
      </c>
      <c r="AJ228" s="4">
        <f t="shared" si="32"/>
        <v>0.26700000000000002</v>
      </c>
      <c r="AK228" s="4">
        <f t="shared" si="33"/>
        <v>16.5</v>
      </c>
      <c r="AL228" s="4">
        <f t="shared" si="34"/>
        <v>0.06</v>
      </c>
      <c r="AM228" s="4">
        <f t="shared" si="35"/>
        <v>0.54</v>
      </c>
      <c r="AN228">
        <f t="shared" si="36"/>
        <v>0.15</v>
      </c>
      <c r="AO228">
        <f t="shared" si="37"/>
        <v>0</v>
      </c>
      <c r="AP228">
        <f t="shared" si="38"/>
        <v>0</v>
      </c>
    </row>
    <row r="229" spans="1:42" x14ac:dyDescent="0.2">
      <c r="A229" s="4">
        <v>407</v>
      </c>
      <c r="B229" s="4">
        <v>30</v>
      </c>
      <c r="C229" s="5">
        <v>15291</v>
      </c>
      <c r="D229" s="5" t="s">
        <v>783</v>
      </c>
      <c r="E229" s="5" t="s">
        <v>685</v>
      </c>
      <c r="F229" s="5">
        <v>5</v>
      </c>
      <c r="G229" s="5" t="s">
        <v>700</v>
      </c>
      <c r="H229" s="5">
        <v>80</v>
      </c>
      <c r="I229" s="5">
        <v>120</v>
      </c>
      <c r="J229" s="23">
        <v>1</v>
      </c>
      <c r="K229" s="7">
        <v>0.5</v>
      </c>
      <c r="L229" s="7">
        <v>3</v>
      </c>
      <c r="M229" s="8">
        <v>28</v>
      </c>
      <c r="N229" s="5">
        <v>18</v>
      </c>
      <c r="O229" s="5">
        <v>35</v>
      </c>
      <c r="P229" s="9">
        <v>52</v>
      </c>
      <c r="Q229" s="10">
        <v>80</v>
      </c>
      <c r="R229" s="5">
        <v>30</v>
      </c>
      <c r="S229" s="5">
        <v>90</v>
      </c>
      <c r="T229" s="5">
        <v>95</v>
      </c>
      <c r="U229" s="5">
        <v>70</v>
      </c>
      <c r="V229" s="5">
        <v>130</v>
      </c>
      <c r="W229" s="11">
        <v>7.3</v>
      </c>
      <c r="X229" s="7">
        <v>7</v>
      </c>
      <c r="Y229" s="7">
        <v>7.8</v>
      </c>
      <c r="Z229" s="12">
        <v>3</v>
      </c>
      <c r="AA229" s="4">
        <v>1.39592668593046</v>
      </c>
      <c r="AB229" s="5">
        <v>210</v>
      </c>
      <c r="AC229" s="5">
        <v>0</v>
      </c>
      <c r="AD229" s="5" t="s">
        <v>723</v>
      </c>
      <c r="AE229" s="4">
        <f>VLOOKUP($AD229,STARING_REEKSEN!$A:$I,3,0)</f>
        <v>0</v>
      </c>
      <c r="AF229" s="4">
        <f>VLOOKUP($AD229,STARING_REEKSEN!$A:$I,4,0)</f>
        <v>0.42</v>
      </c>
      <c r="AG229" s="4">
        <f>VLOOKUP($AD229,STARING_REEKSEN!$A:$I,7,0)/100</f>
        <v>0.61</v>
      </c>
      <c r="AH229" s="4">
        <f t="shared" si="30"/>
        <v>0.4</v>
      </c>
      <c r="AI229" s="4">
        <f t="shared" si="31"/>
        <v>0.65573770491803285</v>
      </c>
      <c r="AJ229" s="4">
        <f t="shared" si="32"/>
        <v>0.16800000000000001</v>
      </c>
      <c r="AK229" s="4">
        <f t="shared" si="33"/>
        <v>0.4</v>
      </c>
      <c r="AL229" s="4">
        <f t="shared" si="34"/>
        <v>0.06</v>
      </c>
      <c r="AM229" s="4">
        <f t="shared" si="35"/>
        <v>0.54</v>
      </c>
      <c r="AN229">
        <f t="shared" si="36"/>
        <v>0.15</v>
      </c>
      <c r="AO229">
        <f t="shared" si="37"/>
        <v>0</v>
      </c>
      <c r="AP229">
        <f t="shared" si="38"/>
        <v>0</v>
      </c>
    </row>
    <row r="230" spans="1:42" x14ac:dyDescent="0.2">
      <c r="A230" s="4">
        <v>408</v>
      </c>
      <c r="B230" s="4">
        <v>37</v>
      </c>
      <c r="C230" s="5">
        <v>15180</v>
      </c>
      <c r="D230" s="5" t="s">
        <v>302</v>
      </c>
      <c r="E230" s="5" t="s">
        <v>714</v>
      </c>
      <c r="F230" s="5">
        <v>1</v>
      </c>
      <c r="G230" s="5" t="s">
        <v>742</v>
      </c>
      <c r="H230" s="5">
        <v>0</v>
      </c>
      <c r="I230" s="5">
        <v>25</v>
      </c>
      <c r="J230" s="23">
        <v>1.7</v>
      </c>
      <c r="K230" s="7">
        <v>1</v>
      </c>
      <c r="L230" s="7">
        <v>3</v>
      </c>
      <c r="M230" s="8">
        <v>14</v>
      </c>
      <c r="N230" s="5">
        <v>8</v>
      </c>
      <c r="O230" s="5">
        <v>18</v>
      </c>
      <c r="P230" s="9">
        <v>26</v>
      </c>
      <c r="Q230" s="10">
        <v>40</v>
      </c>
      <c r="R230" s="5">
        <v>30</v>
      </c>
      <c r="S230" s="5">
        <v>50</v>
      </c>
      <c r="T230" s="5">
        <v>105</v>
      </c>
      <c r="U230" s="5">
        <v>70</v>
      </c>
      <c r="V230" s="5">
        <v>130</v>
      </c>
      <c r="W230" s="11">
        <v>7.3</v>
      </c>
      <c r="X230" s="7">
        <v>7.1</v>
      </c>
      <c r="Y230" s="7">
        <v>7.8</v>
      </c>
      <c r="Z230" s="12">
        <v>5</v>
      </c>
      <c r="AA230" s="4">
        <v>1.48349730343786</v>
      </c>
      <c r="AB230" s="5">
        <v>210</v>
      </c>
      <c r="AC230" s="5">
        <v>1</v>
      </c>
      <c r="AD230" s="5" t="s">
        <v>751</v>
      </c>
      <c r="AE230" s="4">
        <f>VLOOKUP($AD230,STARING_REEKSEN!$A:$I,3,0)</f>
        <v>0</v>
      </c>
      <c r="AF230" s="4">
        <f>VLOOKUP($AD230,STARING_REEKSEN!$A:$I,4,0)</f>
        <v>0.4</v>
      </c>
      <c r="AG230" s="4">
        <f>VLOOKUP($AD230,STARING_REEKSEN!$A:$I,7,0)/100</f>
        <v>0.22899999999999998</v>
      </c>
      <c r="AH230" s="4">
        <f t="shared" si="30"/>
        <v>0.25</v>
      </c>
      <c r="AI230" s="4">
        <f t="shared" si="31"/>
        <v>1.0917030567685591</v>
      </c>
      <c r="AJ230" s="4">
        <f t="shared" si="32"/>
        <v>0.1</v>
      </c>
      <c r="AK230" s="4">
        <f t="shared" si="33"/>
        <v>0.42499999999999999</v>
      </c>
      <c r="AL230" s="4">
        <f t="shared" si="34"/>
        <v>0.35</v>
      </c>
      <c r="AM230" s="4">
        <f t="shared" si="35"/>
        <v>0.38</v>
      </c>
      <c r="AN230">
        <f t="shared" si="36"/>
        <v>0.01</v>
      </c>
      <c r="AO230">
        <f t="shared" si="37"/>
        <v>0</v>
      </c>
      <c r="AP230">
        <f t="shared" si="38"/>
        <v>0</v>
      </c>
    </row>
    <row r="231" spans="1:42" x14ac:dyDescent="0.2">
      <c r="A231" s="4">
        <v>408</v>
      </c>
      <c r="B231" s="4">
        <v>37</v>
      </c>
      <c r="C231" s="5">
        <v>15180</v>
      </c>
      <c r="D231" s="5" t="s">
        <v>302</v>
      </c>
      <c r="E231" s="5" t="s">
        <v>714</v>
      </c>
      <c r="F231" s="5">
        <v>2</v>
      </c>
      <c r="G231" s="5" t="s">
        <v>690</v>
      </c>
      <c r="H231" s="5">
        <v>25</v>
      </c>
      <c r="I231" s="5">
        <v>50</v>
      </c>
      <c r="J231" s="23">
        <v>0.8</v>
      </c>
      <c r="K231" s="7">
        <v>0.5</v>
      </c>
      <c r="L231" s="7">
        <v>2</v>
      </c>
      <c r="M231" s="8">
        <v>12</v>
      </c>
      <c r="N231" s="5">
        <v>8</v>
      </c>
      <c r="O231" s="5">
        <v>18</v>
      </c>
      <c r="P231" s="9">
        <v>25</v>
      </c>
      <c r="Q231" s="10">
        <v>37</v>
      </c>
      <c r="R231" s="5">
        <v>30</v>
      </c>
      <c r="S231" s="5">
        <v>50</v>
      </c>
      <c r="T231" s="5">
        <v>110</v>
      </c>
      <c r="U231" s="5">
        <v>70</v>
      </c>
      <c r="V231" s="5">
        <v>130</v>
      </c>
      <c r="W231" s="11">
        <v>7.4</v>
      </c>
      <c r="X231" s="7">
        <v>7.1</v>
      </c>
      <c r="Y231" s="7">
        <v>7.8</v>
      </c>
      <c r="Z231" s="12">
        <v>7</v>
      </c>
      <c r="AA231" s="4">
        <v>1.5430893504273699</v>
      </c>
      <c r="AB231" s="5">
        <v>210</v>
      </c>
      <c r="AC231" s="5">
        <v>0</v>
      </c>
      <c r="AD231" s="5" t="s">
        <v>752</v>
      </c>
      <c r="AE231" s="4">
        <f>VLOOKUP($AD231,STARING_REEKSEN!$A:$I,3,0)</f>
        <v>0</v>
      </c>
      <c r="AF231" s="4">
        <f>VLOOKUP($AD231,STARING_REEKSEN!$A:$I,4,0)</f>
        <v>0.41</v>
      </c>
      <c r="AG231" s="4">
        <f>VLOOKUP($AD231,STARING_REEKSEN!$A:$I,7,0)/100</f>
        <v>0.24</v>
      </c>
      <c r="AH231" s="4">
        <f t="shared" si="30"/>
        <v>0.25</v>
      </c>
      <c r="AI231" s="4">
        <f t="shared" si="31"/>
        <v>1.0416666666666667</v>
      </c>
      <c r="AJ231" s="4">
        <f t="shared" si="32"/>
        <v>0.10249999999999999</v>
      </c>
      <c r="AK231" s="4">
        <f t="shared" si="33"/>
        <v>0.2</v>
      </c>
      <c r="AL231" s="4">
        <f t="shared" si="34"/>
        <v>0.35</v>
      </c>
      <c r="AM231" s="4">
        <f t="shared" si="35"/>
        <v>0.38</v>
      </c>
      <c r="AN231">
        <f t="shared" si="36"/>
        <v>0.01</v>
      </c>
      <c r="AO231">
        <f t="shared" si="37"/>
        <v>0</v>
      </c>
      <c r="AP231">
        <f t="shared" si="38"/>
        <v>0</v>
      </c>
    </row>
    <row r="232" spans="1:42" x14ac:dyDescent="0.2">
      <c r="A232" s="4">
        <v>408</v>
      </c>
      <c r="B232" s="4">
        <v>37</v>
      </c>
      <c r="C232" s="5">
        <v>15180</v>
      </c>
      <c r="D232" s="5" t="s">
        <v>302</v>
      </c>
      <c r="E232" s="5" t="s">
        <v>714</v>
      </c>
      <c r="F232" s="5">
        <v>3</v>
      </c>
      <c r="G232" s="5" t="s">
        <v>740</v>
      </c>
      <c r="H232" s="5">
        <v>50</v>
      </c>
      <c r="I232" s="5">
        <v>70</v>
      </c>
      <c r="J232" s="23">
        <v>0.8</v>
      </c>
      <c r="K232" s="7">
        <v>0.5</v>
      </c>
      <c r="L232" s="7">
        <v>2</v>
      </c>
      <c r="M232" s="8">
        <v>8</v>
      </c>
      <c r="N232" s="5">
        <v>8</v>
      </c>
      <c r="O232" s="5">
        <v>18</v>
      </c>
      <c r="P232" s="9">
        <v>13</v>
      </c>
      <c r="Q232" s="10">
        <v>21</v>
      </c>
      <c r="R232" s="5">
        <v>5</v>
      </c>
      <c r="S232" s="5">
        <v>50</v>
      </c>
      <c r="T232" s="5">
        <v>120</v>
      </c>
      <c r="U232" s="5">
        <v>70</v>
      </c>
      <c r="V232" s="5">
        <v>130</v>
      </c>
      <c r="W232" s="11">
        <v>7.4</v>
      </c>
      <c r="X232" s="7">
        <v>7.1</v>
      </c>
      <c r="Y232" s="7">
        <v>7.8</v>
      </c>
      <c r="Z232" s="12">
        <v>7</v>
      </c>
      <c r="AA232" s="4">
        <v>1.5652228544884299</v>
      </c>
      <c r="AB232" s="5">
        <v>210</v>
      </c>
      <c r="AC232" s="5">
        <v>0</v>
      </c>
      <c r="AD232" s="5" t="s">
        <v>782</v>
      </c>
      <c r="AE232" s="4">
        <f>VLOOKUP($AD232,STARING_REEKSEN!$A:$I,3,0)</f>
        <v>0</v>
      </c>
      <c r="AF232" s="4">
        <f>VLOOKUP($AD232,STARING_REEKSEN!$A:$I,4,0)</f>
        <v>0.42</v>
      </c>
      <c r="AG232" s="4">
        <f>VLOOKUP($AD232,STARING_REEKSEN!$A:$I,7,0)/100</f>
        <v>0.26400000000000001</v>
      </c>
      <c r="AH232" s="4">
        <f t="shared" si="30"/>
        <v>0.2</v>
      </c>
      <c r="AI232" s="4">
        <f t="shared" si="31"/>
        <v>0.75757575757575757</v>
      </c>
      <c r="AJ232" s="4">
        <f t="shared" si="32"/>
        <v>8.4000000000000005E-2</v>
      </c>
      <c r="AK232" s="4">
        <f t="shared" si="33"/>
        <v>0.16000000000000003</v>
      </c>
      <c r="AL232" s="4">
        <f t="shared" si="34"/>
        <v>0.35</v>
      </c>
      <c r="AM232" s="4">
        <f t="shared" si="35"/>
        <v>0.38</v>
      </c>
      <c r="AN232">
        <f t="shared" si="36"/>
        <v>0.01</v>
      </c>
      <c r="AO232">
        <f t="shared" si="37"/>
        <v>0</v>
      </c>
      <c r="AP232">
        <f t="shared" si="38"/>
        <v>0</v>
      </c>
    </row>
    <row r="233" spans="1:42" x14ac:dyDescent="0.2">
      <c r="A233" s="4">
        <v>408</v>
      </c>
      <c r="B233" s="4">
        <v>37</v>
      </c>
      <c r="C233" s="5">
        <v>15180</v>
      </c>
      <c r="D233" s="5" t="s">
        <v>302</v>
      </c>
      <c r="E233" s="5" t="s">
        <v>714</v>
      </c>
      <c r="F233" s="5">
        <v>4</v>
      </c>
      <c r="G233" s="5" t="s">
        <v>719</v>
      </c>
      <c r="H233" s="5">
        <v>70</v>
      </c>
      <c r="I233" s="5">
        <v>120</v>
      </c>
      <c r="J233" s="23">
        <v>0.4</v>
      </c>
      <c r="K233" s="7">
        <v>0.2</v>
      </c>
      <c r="L233" s="7">
        <v>2</v>
      </c>
      <c r="M233" s="8">
        <v>3</v>
      </c>
      <c r="N233" s="5">
        <v>2</v>
      </c>
      <c r="O233" s="5">
        <v>10</v>
      </c>
      <c r="P233" s="9">
        <v>6</v>
      </c>
      <c r="Q233" s="10">
        <v>9</v>
      </c>
      <c r="R233" s="5">
        <v>5</v>
      </c>
      <c r="S233" s="5">
        <v>25</v>
      </c>
      <c r="T233" s="5">
        <v>125</v>
      </c>
      <c r="U233" s="5">
        <v>70</v>
      </c>
      <c r="V233" s="5">
        <v>150</v>
      </c>
      <c r="W233" s="11">
        <v>7.4</v>
      </c>
      <c r="X233" s="7">
        <v>7.1</v>
      </c>
      <c r="Y233" s="7">
        <v>7.8</v>
      </c>
      <c r="Z233" s="12">
        <v>7</v>
      </c>
      <c r="AA233" s="4">
        <v>1.6300939212447501</v>
      </c>
      <c r="AB233" s="5">
        <v>210</v>
      </c>
      <c r="AC233" s="5">
        <v>0</v>
      </c>
      <c r="AD233" s="5" t="s">
        <v>711</v>
      </c>
      <c r="AE233" s="4">
        <f>VLOOKUP($AD233,STARING_REEKSEN!$A:$I,3,0)</f>
        <v>0</v>
      </c>
      <c r="AF233" s="4">
        <f>VLOOKUP($AD233,STARING_REEKSEN!$A:$I,4,0)</f>
        <v>0.35</v>
      </c>
      <c r="AG233" s="4">
        <f>VLOOKUP($AD233,STARING_REEKSEN!$A:$I,7,0)/100</f>
        <v>0.997</v>
      </c>
      <c r="AH233" s="4">
        <f t="shared" si="30"/>
        <v>0.5</v>
      </c>
      <c r="AI233" s="4">
        <f t="shared" si="31"/>
        <v>0.50150451354062187</v>
      </c>
      <c r="AJ233" s="4">
        <f t="shared" si="32"/>
        <v>0.17499999999999999</v>
      </c>
      <c r="AK233" s="4">
        <f t="shared" si="33"/>
        <v>0.2</v>
      </c>
      <c r="AL233" s="4">
        <f t="shared" si="34"/>
        <v>0.35</v>
      </c>
      <c r="AM233" s="4">
        <f t="shared" si="35"/>
        <v>0.38</v>
      </c>
      <c r="AN233">
        <f t="shared" si="36"/>
        <v>0.01</v>
      </c>
      <c r="AO233">
        <f t="shared" si="37"/>
        <v>0</v>
      </c>
      <c r="AP233">
        <f t="shared" si="38"/>
        <v>0</v>
      </c>
    </row>
    <row r="234" spans="1:42" x14ac:dyDescent="0.2">
      <c r="A234" s="4">
        <v>409</v>
      </c>
      <c r="B234" s="4">
        <v>84</v>
      </c>
      <c r="C234" s="5">
        <v>17020</v>
      </c>
      <c r="D234" s="5" t="s">
        <v>786</v>
      </c>
      <c r="E234" s="5" t="s">
        <v>685</v>
      </c>
      <c r="F234" s="5">
        <v>1</v>
      </c>
      <c r="G234" s="5" t="s">
        <v>696</v>
      </c>
      <c r="H234" s="5">
        <v>0</v>
      </c>
      <c r="I234" s="5">
        <v>20</v>
      </c>
      <c r="J234" s="23">
        <v>3</v>
      </c>
      <c r="K234" s="7">
        <v>1</v>
      </c>
      <c r="L234" s="7">
        <v>3</v>
      </c>
      <c r="M234" s="8">
        <v>14</v>
      </c>
      <c r="N234" s="5">
        <v>8</v>
      </c>
      <c r="O234" s="5">
        <v>18</v>
      </c>
      <c r="P234" s="9">
        <v>20</v>
      </c>
      <c r="Q234" s="10">
        <v>34</v>
      </c>
      <c r="R234" s="5">
        <v>25</v>
      </c>
      <c r="S234" s="5">
        <v>50</v>
      </c>
      <c r="T234" s="5">
        <v>170</v>
      </c>
      <c r="U234" s="5">
        <v>140</v>
      </c>
      <c r="V234" s="5">
        <v>190</v>
      </c>
      <c r="W234" s="11">
        <v>5.3</v>
      </c>
      <c r="X234" s="7">
        <v>4.3</v>
      </c>
      <c r="Y234" s="7">
        <v>5.5</v>
      </c>
      <c r="Z234" s="12">
        <v>0</v>
      </c>
      <c r="AA234" s="4">
        <v>1.4350367099958301</v>
      </c>
      <c r="AB234" s="5">
        <v>330</v>
      </c>
      <c r="AC234" s="5">
        <v>1</v>
      </c>
      <c r="AD234" s="5" t="s">
        <v>751</v>
      </c>
      <c r="AE234" s="4">
        <f>VLOOKUP($AD234,STARING_REEKSEN!$A:$I,3,0)</f>
        <v>0</v>
      </c>
      <c r="AF234" s="4">
        <f>VLOOKUP($AD234,STARING_REEKSEN!$A:$I,4,0)</f>
        <v>0.4</v>
      </c>
      <c r="AG234" s="4">
        <f>VLOOKUP($AD234,STARING_REEKSEN!$A:$I,7,0)/100</f>
        <v>0.22899999999999998</v>
      </c>
      <c r="AH234" s="4">
        <f t="shared" si="30"/>
        <v>0.2</v>
      </c>
      <c r="AI234" s="4">
        <f t="shared" si="31"/>
        <v>0.87336244541484731</v>
      </c>
      <c r="AJ234" s="4">
        <f t="shared" si="32"/>
        <v>8.0000000000000016E-2</v>
      </c>
      <c r="AK234" s="4">
        <f t="shared" si="33"/>
        <v>0.60000000000000009</v>
      </c>
      <c r="AL234" s="4">
        <f t="shared" si="34"/>
        <v>0.41</v>
      </c>
      <c r="AM234" s="4">
        <f t="shared" si="35"/>
        <v>0.38</v>
      </c>
      <c r="AN234">
        <f t="shared" si="36"/>
        <v>0.01</v>
      </c>
      <c r="AO234">
        <f t="shared" si="37"/>
        <v>0</v>
      </c>
      <c r="AP234">
        <f t="shared" si="38"/>
        <v>0</v>
      </c>
    </row>
    <row r="235" spans="1:42" x14ac:dyDescent="0.2">
      <c r="A235" s="4">
        <v>409</v>
      </c>
      <c r="B235" s="4">
        <v>84</v>
      </c>
      <c r="C235" s="5">
        <v>17020</v>
      </c>
      <c r="D235" s="5" t="s">
        <v>786</v>
      </c>
      <c r="E235" s="5" t="s">
        <v>685</v>
      </c>
      <c r="F235" s="5">
        <v>2</v>
      </c>
      <c r="G235" s="5" t="s">
        <v>787</v>
      </c>
      <c r="H235" s="5">
        <v>20</v>
      </c>
      <c r="I235" s="5">
        <v>40</v>
      </c>
      <c r="J235" s="23">
        <v>0.8</v>
      </c>
      <c r="K235" s="7">
        <v>0.5</v>
      </c>
      <c r="L235" s="7">
        <v>2</v>
      </c>
      <c r="M235" s="8">
        <v>12</v>
      </c>
      <c r="N235" s="5">
        <v>8</v>
      </c>
      <c r="O235" s="5">
        <v>18</v>
      </c>
      <c r="P235" s="9">
        <v>20</v>
      </c>
      <c r="Q235" s="10">
        <v>32</v>
      </c>
      <c r="R235" s="5">
        <v>25</v>
      </c>
      <c r="S235" s="5">
        <v>50</v>
      </c>
      <c r="T235" s="5">
        <v>170</v>
      </c>
      <c r="U235" s="5">
        <v>140</v>
      </c>
      <c r="V235" s="5">
        <v>190</v>
      </c>
      <c r="W235" s="11">
        <v>4.5999999999999996</v>
      </c>
      <c r="X235" s="7">
        <v>4.3</v>
      </c>
      <c r="Y235" s="7">
        <v>5.5</v>
      </c>
      <c r="Z235" s="12">
        <v>0</v>
      </c>
      <c r="AA235" s="4">
        <v>1.5430893504273699</v>
      </c>
      <c r="AB235" s="5">
        <v>330</v>
      </c>
      <c r="AC235" s="5">
        <v>0</v>
      </c>
      <c r="AD235" s="5" t="s">
        <v>752</v>
      </c>
      <c r="AE235" s="4">
        <f>VLOOKUP($AD235,STARING_REEKSEN!$A:$I,3,0)</f>
        <v>0</v>
      </c>
      <c r="AF235" s="4">
        <f>VLOOKUP($AD235,STARING_REEKSEN!$A:$I,4,0)</f>
        <v>0.41</v>
      </c>
      <c r="AG235" s="4">
        <f>VLOOKUP($AD235,STARING_REEKSEN!$A:$I,7,0)/100</f>
        <v>0.24</v>
      </c>
      <c r="AH235" s="4">
        <f t="shared" si="30"/>
        <v>0.2</v>
      </c>
      <c r="AI235" s="4">
        <f t="shared" si="31"/>
        <v>0.83333333333333337</v>
      </c>
      <c r="AJ235" s="4">
        <f t="shared" si="32"/>
        <v>8.2000000000000003E-2</v>
      </c>
      <c r="AK235" s="4">
        <f t="shared" si="33"/>
        <v>0.16000000000000003</v>
      </c>
      <c r="AL235" s="4">
        <f t="shared" si="34"/>
        <v>0.41</v>
      </c>
      <c r="AM235" s="4">
        <f t="shared" si="35"/>
        <v>0.38</v>
      </c>
      <c r="AN235">
        <f t="shared" si="36"/>
        <v>0.01</v>
      </c>
      <c r="AO235">
        <f t="shared" si="37"/>
        <v>0</v>
      </c>
      <c r="AP235">
        <f t="shared" si="38"/>
        <v>0</v>
      </c>
    </row>
    <row r="236" spans="1:42" x14ac:dyDescent="0.2">
      <c r="A236" s="4">
        <v>409</v>
      </c>
      <c r="B236" s="4">
        <v>84</v>
      </c>
      <c r="C236" s="5">
        <v>17020</v>
      </c>
      <c r="D236" s="5" t="s">
        <v>786</v>
      </c>
      <c r="E236" s="5" t="s">
        <v>685</v>
      </c>
      <c r="F236" s="5">
        <v>3</v>
      </c>
      <c r="G236" s="5" t="s">
        <v>788</v>
      </c>
      <c r="H236" s="5">
        <v>40</v>
      </c>
      <c r="I236" s="5">
        <v>65</v>
      </c>
      <c r="J236" s="23">
        <v>0.4</v>
      </c>
      <c r="K236" s="7">
        <v>0.2</v>
      </c>
      <c r="L236" s="7">
        <v>2</v>
      </c>
      <c r="M236" s="8">
        <v>20</v>
      </c>
      <c r="N236" s="5">
        <v>8</v>
      </c>
      <c r="O236" s="5">
        <v>25</v>
      </c>
      <c r="P236" s="9">
        <v>32</v>
      </c>
      <c r="Q236" s="10">
        <v>52</v>
      </c>
      <c r="R236" s="5">
        <v>25</v>
      </c>
      <c r="S236" s="5">
        <v>60</v>
      </c>
      <c r="T236" s="5">
        <v>130</v>
      </c>
      <c r="U236" s="5">
        <v>110</v>
      </c>
      <c r="V236" s="5">
        <v>190</v>
      </c>
      <c r="W236" s="11">
        <v>4.5999999999999996</v>
      </c>
      <c r="X236" s="7">
        <v>4.3</v>
      </c>
      <c r="Y236" s="7">
        <v>5.5</v>
      </c>
      <c r="Z236" s="12">
        <v>0</v>
      </c>
      <c r="AA236" s="4">
        <v>1.5003479410429601</v>
      </c>
      <c r="AB236" s="5">
        <v>330</v>
      </c>
      <c r="AC236" s="5">
        <v>0</v>
      </c>
      <c r="AD236" s="5" t="s">
        <v>741</v>
      </c>
      <c r="AE236" s="4">
        <f>VLOOKUP($AD236,STARING_REEKSEN!$A:$I,3,0)</f>
        <v>0</v>
      </c>
      <c r="AF236" s="4">
        <f>VLOOKUP($AD236,STARING_REEKSEN!$A:$I,4,0)</f>
        <v>0.44</v>
      </c>
      <c r="AG236" s="4">
        <f>VLOOKUP($AD236,STARING_REEKSEN!$A:$I,7,0)/100</f>
        <v>0.25600000000000001</v>
      </c>
      <c r="AH236" s="4">
        <f t="shared" si="30"/>
        <v>0.25</v>
      </c>
      <c r="AI236" s="4">
        <f t="shared" si="31"/>
        <v>0.9765625</v>
      </c>
      <c r="AJ236" s="4">
        <f t="shared" si="32"/>
        <v>0.11</v>
      </c>
      <c r="AK236" s="4">
        <f t="shared" si="33"/>
        <v>0.1</v>
      </c>
      <c r="AL236" s="4">
        <f t="shared" si="34"/>
        <v>0.41</v>
      </c>
      <c r="AM236" s="4">
        <f t="shared" si="35"/>
        <v>0.38</v>
      </c>
      <c r="AN236">
        <f t="shared" si="36"/>
        <v>0.01</v>
      </c>
      <c r="AO236">
        <f t="shared" si="37"/>
        <v>0</v>
      </c>
      <c r="AP236">
        <f t="shared" si="38"/>
        <v>0</v>
      </c>
    </row>
    <row r="237" spans="1:42" x14ac:dyDescent="0.2">
      <c r="A237" s="4">
        <v>409</v>
      </c>
      <c r="B237" s="4">
        <v>84</v>
      </c>
      <c r="C237" s="5">
        <v>17020</v>
      </c>
      <c r="D237" s="5" t="s">
        <v>786</v>
      </c>
      <c r="E237" s="5" t="s">
        <v>685</v>
      </c>
      <c r="F237" s="5">
        <v>4</v>
      </c>
      <c r="G237" s="5" t="s">
        <v>719</v>
      </c>
      <c r="H237" s="5">
        <v>65</v>
      </c>
      <c r="I237" s="5">
        <v>120</v>
      </c>
      <c r="J237" s="23">
        <v>0.3</v>
      </c>
      <c r="K237" s="7">
        <v>0.2</v>
      </c>
      <c r="L237" s="7">
        <v>2</v>
      </c>
      <c r="M237" s="8">
        <v>2</v>
      </c>
      <c r="N237" s="5">
        <v>2</v>
      </c>
      <c r="O237" s="5">
        <v>12</v>
      </c>
      <c r="P237" s="9">
        <v>8</v>
      </c>
      <c r="Q237" s="10">
        <v>10</v>
      </c>
      <c r="R237" s="5">
        <v>6</v>
      </c>
      <c r="S237" s="5">
        <v>25</v>
      </c>
      <c r="T237" s="5">
        <v>320</v>
      </c>
      <c r="U237" s="5">
        <v>200</v>
      </c>
      <c r="V237" s="5">
        <v>400</v>
      </c>
      <c r="W237" s="11">
        <v>5</v>
      </c>
      <c r="X237" s="7">
        <v>4.3</v>
      </c>
      <c r="Y237" s="7">
        <v>5.5</v>
      </c>
      <c r="Z237" s="12">
        <v>0.3</v>
      </c>
      <c r="AA237" s="4">
        <v>1.4667023320992001</v>
      </c>
      <c r="AB237" s="5">
        <v>330</v>
      </c>
      <c r="AC237" s="5">
        <v>0</v>
      </c>
      <c r="AD237" s="5" t="s">
        <v>747</v>
      </c>
      <c r="AE237" s="4">
        <f>VLOOKUP($AD237,STARING_REEKSEN!$A:$I,3,0)</f>
        <v>0</v>
      </c>
      <c r="AF237" s="4">
        <f>VLOOKUP($AD237,STARING_REEKSEN!$A:$I,4,0)</f>
        <v>0.33</v>
      </c>
      <c r="AG237" s="4">
        <f>VLOOKUP($AD237,STARING_REEKSEN!$A:$I,7,0)/100</f>
        <v>2.23</v>
      </c>
      <c r="AH237" s="4">
        <f t="shared" si="30"/>
        <v>0.55000000000000004</v>
      </c>
      <c r="AI237" s="4">
        <f t="shared" si="31"/>
        <v>0.24663677130044845</v>
      </c>
      <c r="AJ237" s="4">
        <f t="shared" si="32"/>
        <v>0.18150000000000002</v>
      </c>
      <c r="AK237" s="4">
        <f t="shared" si="33"/>
        <v>0.16500000000000001</v>
      </c>
      <c r="AL237" s="4">
        <f t="shared" si="34"/>
        <v>0.41</v>
      </c>
      <c r="AM237" s="4">
        <f t="shared" si="35"/>
        <v>0.38</v>
      </c>
      <c r="AN237">
        <f t="shared" si="36"/>
        <v>0.01</v>
      </c>
      <c r="AO237">
        <f t="shared" si="37"/>
        <v>0</v>
      </c>
      <c r="AP237">
        <f t="shared" si="38"/>
        <v>0</v>
      </c>
    </row>
    <row r="238" spans="1:42" x14ac:dyDescent="0.2">
      <c r="A238" s="4">
        <v>410</v>
      </c>
      <c r="B238" s="4">
        <v>33</v>
      </c>
      <c r="C238" s="5">
        <v>15200</v>
      </c>
      <c r="D238" s="5" t="s">
        <v>308</v>
      </c>
      <c r="E238" s="5" t="s">
        <v>714</v>
      </c>
      <c r="F238" s="5">
        <v>1</v>
      </c>
      <c r="G238" s="5" t="s">
        <v>742</v>
      </c>
      <c r="H238" s="5">
        <v>0</v>
      </c>
      <c r="I238" s="5">
        <v>25</v>
      </c>
      <c r="J238" s="23">
        <v>2</v>
      </c>
      <c r="K238" s="7">
        <v>1</v>
      </c>
      <c r="L238" s="7">
        <v>3</v>
      </c>
      <c r="M238" s="8">
        <v>22</v>
      </c>
      <c r="N238" s="5">
        <v>18</v>
      </c>
      <c r="O238" s="5">
        <v>25</v>
      </c>
      <c r="P238" s="9">
        <v>43</v>
      </c>
      <c r="Q238" s="10">
        <v>65</v>
      </c>
      <c r="R238" s="5">
        <v>30</v>
      </c>
      <c r="S238" s="5">
        <v>70</v>
      </c>
      <c r="T238" s="5">
        <v>110</v>
      </c>
      <c r="U238" s="5">
        <v>80</v>
      </c>
      <c r="V238" s="5">
        <v>130</v>
      </c>
      <c r="W238" s="11">
        <v>7.3</v>
      </c>
      <c r="X238" s="7">
        <v>7.1</v>
      </c>
      <c r="Y238" s="7">
        <v>7.8</v>
      </c>
      <c r="Z238" s="12">
        <v>5.5</v>
      </c>
      <c r="AA238" s="4">
        <v>1.40632151110342</v>
      </c>
      <c r="AB238" s="5">
        <v>210</v>
      </c>
      <c r="AC238" s="5">
        <v>1</v>
      </c>
      <c r="AD238" s="5" t="s">
        <v>722</v>
      </c>
      <c r="AE238" s="4">
        <f>VLOOKUP($AD238,STARING_REEKSEN!$A:$I,3,0)</f>
        <v>0</v>
      </c>
      <c r="AF238" s="4">
        <f>VLOOKUP($AD238,STARING_REEKSEN!$A:$I,4,0)</f>
        <v>0.43</v>
      </c>
      <c r="AG238" s="4">
        <f>VLOOKUP($AD238,STARING_REEKSEN!$A:$I,7,0)/100</f>
        <v>1.54E-2</v>
      </c>
      <c r="AH238" s="4">
        <f t="shared" si="30"/>
        <v>0.25</v>
      </c>
      <c r="AI238" s="4">
        <f t="shared" si="31"/>
        <v>16.233766233766232</v>
      </c>
      <c r="AJ238" s="4">
        <f t="shared" si="32"/>
        <v>0.1075</v>
      </c>
      <c r="AK238" s="4">
        <f t="shared" si="33"/>
        <v>0.5</v>
      </c>
      <c r="AL238" s="4">
        <f t="shared" si="34"/>
        <v>0.06</v>
      </c>
      <c r="AM238" s="4">
        <f t="shared" si="35"/>
        <v>0.4</v>
      </c>
      <c r="AN238">
        <f t="shared" si="36"/>
        <v>0.01</v>
      </c>
      <c r="AO238">
        <f t="shared" si="37"/>
        <v>0</v>
      </c>
      <c r="AP238">
        <f t="shared" si="38"/>
        <v>0</v>
      </c>
    </row>
    <row r="239" spans="1:42" x14ac:dyDescent="0.2">
      <c r="A239" s="4">
        <v>410</v>
      </c>
      <c r="B239" s="4">
        <v>33</v>
      </c>
      <c r="C239" s="5">
        <v>15200</v>
      </c>
      <c r="D239" s="5" t="s">
        <v>308</v>
      </c>
      <c r="E239" s="5" t="s">
        <v>714</v>
      </c>
      <c r="F239" s="5">
        <v>2</v>
      </c>
      <c r="G239" s="5" t="s">
        <v>690</v>
      </c>
      <c r="H239" s="5">
        <v>25</v>
      </c>
      <c r="I239" s="5">
        <v>50</v>
      </c>
      <c r="J239" s="23">
        <v>0.8</v>
      </c>
      <c r="K239" s="7">
        <v>0.5</v>
      </c>
      <c r="L239" s="7">
        <v>2</v>
      </c>
      <c r="M239" s="8">
        <v>22</v>
      </c>
      <c r="N239" s="5">
        <v>18</v>
      </c>
      <c r="O239" s="5">
        <v>25</v>
      </c>
      <c r="P239" s="9">
        <v>43</v>
      </c>
      <c r="Q239" s="10">
        <v>65</v>
      </c>
      <c r="R239" s="5">
        <v>30</v>
      </c>
      <c r="S239" s="5">
        <v>70</v>
      </c>
      <c r="T239" s="5">
        <v>110</v>
      </c>
      <c r="U239" s="5">
        <v>80</v>
      </c>
      <c r="V239" s="5">
        <v>130</v>
      </c>
      <c r="W239" s="11">
        <v>7.4</v>
      </c>
      <c r="X239" s="7">
        <v>7.1</v>
      </c>
      <c r="Y239" s="7">
        <v>7.8</v>
      </c>
      <c r="Z239" s="12">
        <v>7</v>
      </c>
      <c r="AA239" s="4">
        <v>1.4539097241100301</v>
      </c>
      <c r="AB239" s="5">
        <v>210</v>
      </c>
      <c r="AC239" s="5">
        <v>0</v>
      </c>
      <c r="AD239" s="5" t="s">
        <v>741</v>
      </c>
      <c r="AE239" s="4">
        <f>VLOOKUP($AD239,STARING_REEKSEN!$A:$I,3,0)</f>
        <v>0</v>
      </c>
      <c r="AF239" s="4">
        <f>VLOOKUP($AD239,STARING_REEKSEN!$A:$I,4,0)</f>
        <v>0.44</v>
      </c>
      <c r="AG239" s="4">
        <f>VLOOKUP($AD239,STARING_REEKSEN!$A:$I,7,0)/100</f>
        <v>0.25600000000000001</v>
      </c>
      <c r="AH239" s="4">
        <f t="shared" si="30"/>
        <v>0.25</v>
      </c>
      <c r="AI239" s="4">
        <f t="shared" si="31"/>
        <v>0.9765625</v>
      </c>
      <c r="AJ239" s="4">
        <f t="shared" si="32"/>
        <v>0.11</v>
      </c>
      <c r="AK239" s="4">
        <f t="shared" si="33"/>
        <v>0.2</v>
      </c>
      <c r="AL239" s="4">
        <f t="shared" si="34"/>
        <v>0.06</v>
      </c>
      <c r="AM239" s="4">
        <f t="shared" si="35"/>
        <v>0.4</v>
      </c>
      <c r="AN239">
        <f t="shared" si="36"/>
        <v>0.01</v>
      </c>
      <c r="AO239">
        <f t="shared" si="37"/>
        <v>0</v>
      </c>
      <c r="AP239">
        <f t="shared" si="38"/>
        <v>0</v>
      </c>
    </row>
    <row r="240" spans="1:42" x14ac:dyDescent="0.2">
      <c r="A240" s="4">
        <v>410</v>
      </c>
      <c r="B240" s="4">
        <v>33</v>
      </c>
      <c r="C240" s="5">
        <v>15200</v>
      </c>
      <c r="D240" s="5" t="s">
        <v>308</v>
      </c>
      <c r="E240" s="5" t="s">
        <v>714</v>
      </c>
      <c r="F240" s="5">
        <v>3</v>
      </c>
      <c r="G240" s="5" t="s">
        <v>702</v>
      </c>
      <c r="H240" s="5">
        <v>50</v>
      </c>
      <c r="I240" s="5">
        <v>70</v>
      </c>
      <c r="J240" s="23">
        <v>0.8</v>
      </c>
      <c r="K240" s="7">
        <v>0.5</v>
      </c>
      <c r="L240" s="7">
        <v>2</v>
      </c>
      <c r="M240" s="8">
        <v>13</v>
      </c>
      <c r="N240" s="5">
        <v>8</v>
      </c>
      <c r="O240" s="5">
        <v>18</v>
      </c>
      <c r="P240" s="9">
        <v>22</v>
      </c>
      <c r="Q240" s="10">
        <v>35</v>
      </c>
      <c r="R240" s="5">
        <v>5</v>
      </c>
      <c r="S240" s="5">
        <v>50</v>
      </c>
      <c r="T240" s="5">
        <v>120</v>
      </c>
      <c r="U240" s="5">
        <v>70</v>
      </c>
      <c r="V240" s="5">
        <v>130</v>
      </c>
      <c r="W240" s="11">
        <v>7.4</v>
      </c>
      <c r="X240" s="7">
        <v>7.1</v>
      </c>
      <c r="Y240" s="7">
        <v>7.8</v>
      </c>
      <c r="Z240" s="12">
        <v>7</v>
      </c>
      <c r="AA240" s="4">
        <v>1.5336820816907599</v>
      </c>
      <c r="AB240" s="5">
        <v>210</v>
      </c>
      <c r="AC240" s="5">
        <v>0</v>
      </c>
      <c r="AD240" s="5" t="s">
        <v>752</v>
      </c>
      <c r="AE240" s="4">
        <f>VLOOKUP($AD240,STARING_REEKSEN!$A:$I,3,0)</f>
        <v>0</v>
      </c>
      <c r="AF240" s="4">
        <f>VLOOKUP($AD240,STARING_REEKSEN!$A:$I,4,0)</f>
        <v>0.41</v>
      </c>
      <c r="AG240" s="4">
        <f>VLOOKUP($AD240,STARING_REEKSEN!$A:$I,7,0)/100</f>
        <v>0.24</v>
      </c>
      <c r="AH240" s="4">
        <f t="shared" si="30"/>
        <v>0.2</v>
      </c>
      <c r="AI240" s="4">
        <f t="shared" si="31"/>
        <v>0.83333333333333337</v>
      </c>
      <c r="AJ240" s="4">
        <f t="shared" si="32"/>
        <v>8.2000000000000003E-2</v>
      </c>
      <c r="AK240" s="4">
        <f t="shared" si="33"/>
        <v>0.16000000000000003</v>
      </c>
      <c r="AL240" s="4">
        <f t="shared" si="34"/>
        <v>0.06</v>
      </c>
      <c r="AM240" s="4">
        <f t="shared" si="35"/>
        <v>0.4</v>
      </c>
      <c r="AN240">
        <f t="shared" si="36"/>
        <v>0.01</v>
      </c>
      <c r="AO240">
        <f t="shared" si="37"/>
        <v>0</v>
      </c>
      <c r="AP240">
        <f t="shared" si="38"/>
        <v>0</v>
      </c>
    </row>
    <row r="241" spans="1:42" x14ac:dyDescent="0.2">
      <c r="A241" s="4">
        <v>410</v>
      </c>
      <c r="B241" s="4">
        <v>33</v>
      </c>
      <c r="C241" s="5">
        <v>15200</v>
      </c>
      <c r="D241" s="5" t="s">
        <v>308</v>
      </c>
      <c r="E241" s="5" t="s">
        <v>714</v>
      </c>
      <c r="F241" s="5">
        <v>4</v>
      </c>
      <c r="G241" s="5" t="s">
        <v>719</v>
      </c>
      <c r="H241" s="5">
        <v>70</v>
      </c>
      <c r="I241" s="5">
        <v>120</v>
      </c>
      <c r="J241" s="23">
        <v>0.4</v>
      </c>
      <c r="K241" s="7">
        <v>0.2</v>
      </c>
      <c r="L241" s="7">
        <v>2</v>
      </c>
      <c r="M241" s="8">
        <v>3</v>
      </c>
      <c r="N241" s="5">
        <v>2</v>
      </c>
      <c r="O241" s="5">
        <v>10</v>
      </c>
      <c r="P241" s="9">
        <v>6</v>
      </c>
      <c r="Q241" s="10">
        <v>9</v>
      </c>
      <c r="R241" s="5">
        <v>5</v>
      </c>
      <c r="S241" s="5">
        <v>25</v>
      </c>
      <c r="T241" s="5">
        <v>125</v>
      </c>
      <c r="U241" s="5">
        <v>70</v>
      </c>
      <c r="V241" s="5">
        <v>150</v>
      </c>
      <c r="W241" s="11">
        <v>7.4</v>
      </c>
      <c r="X241" s="7">
        <v>7.1</v>
      </c>
      <c r="Y241" s="7">
        <v>7.8</v>
      </c>
      <c r="Z241" s="12">
        <v>7</v>
      </c>
      <c r="AA241" s="4">
        <v>1.6300939212447501</v>
      </c>
      <c r="AB241" s="5">
        <v>210</v>
      </c>
      <c r="AC241" s="5">
        <v>0</v>
      </c>
      <c r="AD241" s="5" t="s">
        <v>711</v>
      </c>
      <c r="AE241" s="4">
        <f>VLOOKUP($AD241,STARING_REEKSEN!$A:$I,3,0)</f>
        <v>0</v>
      </c>
      <c r="AF241" s="4">
        <f>VLOOKUP($AD241,STARING_REEKSEN!$A:$I,4,0)</f>
        <v>0.35</v>
      </c>
      <c r="AG241" s="4">
        <f>VLOOKUP($AD241,STARING_REEKSEN!$A:$I,7,0)/100</f>
        <v>0.997</v>
      </c>
      <c r="AH241" s="4">
        <f t="shared" si="30"/>
        <v>0.5</v>
      </c>
      <c r="AI241" s="4">
        <f t="shared" si="31"/>
        <v>0.50150451354062187</v>
      </c>
      <c r="AJ241" s="4">
        <f t="shared" si="32"/>
        <v>0.17499999999999999</v>
      </c>
      <c r="AK241" s="4">
        <f t="shared" si="33"/>
        <v>0.2</v>
      </c>
      <c r="AL241" s="4">
        <f t="shared" si="34"/>
        <v>0.06</v>
      </c>
      <c r="AM241" s="4">
        <f t="shared" si="35"/>
        <v>0.4</v>
      </c>
      <c r="AN241">
        <f t="shared" si="36"/>
        <v>0.01</v>
      </c>
      <c r="AO241">
        <f t="shared" si="37"/>
        <v>0</v>
      </c>
      <c r="AP241">
        <f t="shared" si="38"/>
        <v>0</v>
      </c>
    </row>
    <row r="242" spans="1:42" x14ac:dyDescent="0.2">
      <c r="A242" s="4">
        <v>411</v>
      </c>
      <c r="B242" s="4">
        <v>39</v>
      </c>
      <c r="C242" s="5">
        <v>17030</v>
      </c>
      <c r="D242" s="5" t="s">
        <v>294</v>
      </c>
      <c r="E242" s="5" t="s">
        <v>685</v>
      </c>
      <c r="F242" s="5">
        <v>1</v>
      </c>
      <c r="G242" s="5" t="s">
        <v>696</v>
      </c>
      <c r="H242" s="5">
        <v>0</v>
      </c>
      <c r="I242" s="5">
        <v>20</v>
      </c>
      <c r="J242" s="23">
        <v>4</v>
      </c>
      <c r="K242" s="7">
        <v>1</v>
      </c>
      <c r="L242" s="7">
        <v>5</v>
      </c>
      <c r="M242" s="8">
        <v>23</v>
      </c>
      <c r="N242" s="5">
        <v>18</v>
      </c>
      <c r="O242" s="5">
        <v>35</v>
      </c>
      <c r="P242" s="9">
        <v>42</v>
      </c>
      <c r="Q242" s="10">
        <v>65</v>
      </c>
      <c r="R242" s="5">
        <v>40</v>
      </c>
      <c r="S242" s="5">
        <v>80</v>
      </c>
      <c r="T242" s="5">
        <v>140</v>
      </c>
      <c r="U242" s="5">
        <v>120</v>
      </c>
      <c r="V242" s="5">
        <v>160</v>
      </c>
      <c r="W242" s="11">
        <v>5.3</v>
      </c>
      <c r="X242" s="7">
        <v>4.3</v>
      </c>
      <c r="Y242" s="7">
        <v>5.5</v>
      </c>
      <c r="Z242" s="12">
        <v>0</v>
      </c>
      <c r="AA242" s="4">
        <v>1.32937197753183</v>
      </c>
      <c r="AB242" s="5">
        <v>330</v>
      </c>
      <c r="AC242" s="5">
        <v>1</v>
      </c>
      <c r="AD242" s="5" t="s">
        <v>722</v>
      </c>
      <c r="AE242" s="4">
        <f>VLOOKUP($AD242,STARING_REEKSEN!$A:$I,3,0)</f>
        <v>0</v>
      </c>
      <c r="AF242" s="4">
        <f>VLOOKUP($AD242,STARING_REEKSEN!$A:$I,4,0)</f>
        <v>0.43</v>
      </c>
      <c r="AG242" s="4">
        <f>VLOOKUP($AD242,STARING_REEKSEN!$A:$I,7,0)/100</f>
        <v>1.54E-2</v>
      </c>
      <c r="AH242" s="4">
        <f t="shared" si="30"/>
        <v>0.2</v>
      </c>
      <c r="AI242" s="4">
        <f t="shared" si="31"/>
        <v>12.987012987012987</v>
      </c>
      <c r="AJ242" s="4">
        <f t="shared" si="32"/>
        <v>8.6000000000000007E-2</v>
      </c>
      <c r="AK242" s="4">
        <f t="shared" si="33"/>
        <v>0.8</v>
      </c>
      <c r="AL242" s="4">
        <f t="shared" si="34"/>
        <v>0.08</v>
      </c>
      <c r="AM242" s="4">
        <f t="shared" si="35"/>
        <v>0.41</v>
      </c>
      <c r="AN242">
        <f t="shared" si="36"/>
        <v>0.01</v>
      </c>
      <c r="AO242">
        <f t="shared" si="37"/>
        <v>0</v>
      </c>
      <c r="AP242">
        <f t="shared" si="38"/>
        <v>0</v>
      </c>
    </row>
    <row r="243" spans="1:42" x14ac:dyDescent="0.2">
      <c r="A243" s="4">
        <v>411</v>
      </c>
      <c r="B243" s="4">
        <v>39</v>
      </c>
      <c r="C243" s="5">
        <v>17030</v>
      </c>
      <c r="D243" s="5" t="s">
        <v>294</v>
      </c>
      <c r="E243" s="5" t="s">
        <v>685</v>
      </c>
      <c r="F243" s="5">
        <v>2</v>
      </c>
      <c r="G243" s="5" t="s">
        <v>787</v>
      </c>
      <c r="H243" s="5">
        <v>20</v>
      </c>
      <c r="I243" s="5">
        <v>40</v>
      </c>
      <c r="J243" s="23">
        <v>1</v>
      </c>
      <c r="K243" s="7">
        <v>0.5</v>
      </c>
      <c r="L243" s="7">
        <v>3</v>
      </c>
      <c r="M243" s="8">
        <v>23</v>
      </c>
      <c r="N243" s="5">
        <v>18</v>
      </c>
      <c r="O243" s="5">
        <v>35</v>
      </c>
      <c r="P243" s="9">
        <v>42</v>
      </c>
      <c r="Q243" s="10">
        <v>65</v>
      </c>
      <c r="R243" s="5">
        <v>40</v>
      </c>
      <c r="S243" s="5">
        <v>80</v>
      </c>
      <c r="T243" s="5">
        <v>140</v>
      </c>
      <c r="U243" s="5">
        <v>120</v>
      </c>
      <c r="V243" s="5">
        <v>160</v>
      </c>
      <c r="W243" s="11">
        <v>5</v>
      </c>
      <c r="X243" s="7">
        <v>4.3</v>
      </c>
      <c r="Y243" s="7">
        <v>5.5</v>
      </c>
      <c r="Z243" s="12">
        <v>0</v>
      </c>
      <c r="AA243" s="4">
        <v>1.4357604864356499</v>
      </c>
      <c r="AB243" s="5">
        <v>330</v>
      </c>
      <c r="AC243" s="5">
        <v>0</v>
      </c>
      <c r="AD243" s="5" t="s">
        <v>741</v>
      </c>
      <c r="AE243" s="4">
        <f>VLOOKUP($AD243,STARING_REEKSEN!$A:$I,3,0)</f>
        <v>0</v>
      </c>
      <c r="AF243" s="4">
        <f>VLOOKUP($AD243,STARING_REEKSEN!$A:$I,4,0)</f>
        <v>0.44</v>
      </c>
      <c r="AG243" s="4">
        <f>VLOOKUP($AD243,STARING_REEKSEN!$A:$I,7,0)/100</f>
        <v>0.25600000000000001</v>
      </c>
      <c r="AH243" s="4">
        <f t="shared" si="30"/>
        <v>0.2</v>
      </c>
      <c r="AI243" s="4">
        <f t="shared" si="31"/>
        <v>0.78125</v>
      </c>
      <c r="AJ243" s="4">
        <f t="shared" si="32"/>
        <v>8.8000000000000009E-2</v>
      </c>
      <c r="AK243" s="4">
        <f t="shared" si="33"/>
        <v>0.2</v>
      </c>
      <c r="AL243" s="4">
        <f t="shared" si="34"/>
        <v>0.08</v>
      </c>
      <c r="AM243" s="4">
        <f t="shared" si="35"/>
        <v>0.41</v>
      </c>
      <c r="AN243">
        <f t="shared" si="36"/>
        <v>0.01</v>
      </c>
      <c r="AO243">
        <f t="shared" si="37"/>
        <v>0</v>
      </c>
      <c r="AP243">
        <f t="shared" si="38"/>
        <v>0</v>
      </c>
    </row>
    <row r="244" spans="1:42" x14ac:dyDescent="0.2">
      <c r="A244" s="4">
        <v>411</v>
      </c>
      <c r="B244" s="4">
        <v>39</v>
      </c>
      <c r="C244" s="5">
        <v>17030</v>
      </c>
      <c r="D244" s="5" t="s">
        <v>294</v>
      </c>
      <c r="E244" s="5" t="s">
        <v>685</v>
      </c>
      <c r="F244" s="5">
        <v>3</v>
      </c>
      <c r="G244" s="5" t="s">
        <v>788</v>
      </c>
      <c r="H244" s="5">
        <v>40</v>
      </c>
      <c r="I244" s="5">
        <v>70</v>
      </c>
      <c r="J244" s="23">
        <v>0.4</v>
      </c>
      <c r="K244" s="7">
        <v>0.2</v>
      </c>
      <c r="L244" s="7">
        <v>2</v>
      </c>
      <c r="M244" s="8">
        <v>28</v>
      </c>
      <c r="N244" s="5">
        <v>18</v>
      </c>
      <c r="O244" s="5">
        <v>40</v>
      </c>
      <c r="P244" s="9">
        <v>42</v>
      </c>
      <c r="Q244" s="10">
        <v>70</v>
      </c>
      <c r="R244" s="5">
        <v>40</v>
      </c>
      <c r="S244" s="5">
        <v>80</v>
      </c>
      <c r="T244" s="5">
        <v>130</v>
      </c>
      <c r="U244" s="5">
        <v>110</v>
      </c>
      <c r="V244" s="5">
        <v>190</v>
      </c>
      <c r="W244" s="11">
        <v>4.5999999999999996</v>
      </c>
      <c r="X244" s="7">
        <v>4.3</v>
      </c>
      <c r="Y244" s="7">
        <v>5.5</v>
      </c>
      <c r="Z244" s="12">
        <v>0</v>
      </c>
      <c r="AA244" s="4">
        <v>1.43202452645943</v>
      </c>
      <c r="AB244" s="5">
        <v>330</v>
      </c>
      <c r="AC244" s="5">
        <v>0</v>
      </c>
      <c r="AD244" s="5" t="s">
        <v>723</v>
      </c>
      <c r="AE244" s="4">
        <f>VLOOKUP($AD244,STARING_REEKSEN!$A:$I,3,0)</f>
        <v>0</v>
      </c>
      <c r="AF244" s="4">
        <f>VLOOKUP($AD244,STARING_REEKSEN!$A:$I,4,0)</f>
        <v>0.42</v>
      </c>
      <c r="AG244" s="4">
        <f>VLOOKUP($AD244,STARING_REEKSEN!$A:$I,7,0)/100</f>
        <v>0.61</v>
      </c>
      <c r="AH244" s="4">
        <f t="shared" si="30"/>
        <v>0.3</v>
      </c>
      <c r="AI244" s="4">
        <f t="shared" si="31"/>
        <v>0.49180327868852458</v>
      </c>
      <c r="AJ244" s="4">
        <f t="shared" si="32"/>
        <v>0.126</v>
      </c>
      <c r="AK244" s="4">
        <f t="shared" si="33"/>
        <v>0.12</v>
      </c>
      <c r="AL244" s="4">
        <f t="shared" si="34"/>
        <v>0.08</v>
      </c>
      <c r="AM244" s="4">
        <f t="shared" si="35"/>
        <v>0.41</v>
      </c>
      <c r="AN244">
        <f t="shared" si="36"/>
        <v>0.01</v>
      </c>
      <c r="AO244">
        <f t="shared" si="37"/>
        <v>0</v>
      </c>
      <c r="AP244">
        <f t="shared" si="38"/>
        <v>0</v>
      </c>
    </row>
    <row r="245" spans="1:42" x14ac:dyDescent="0.2">
      <c r="A245" s="4">
        <v>411</v>
      </c>
      <c r="B245" s="4">
        <v>39</v>
      </c>
      <c r="C245" s="5">
        <v>17030</v>
      </c>
      <c r="D245" s="5" t="s">
        <v>294</v>
      </c>
      <c r="E245" s="5" t="s">
        <v>685</v>
      </c>
      <c r="F245" s="5">
        <v>4</v>
      </c>
      <c r="G245" s="5" t="s">
        <v>719</v>
      </c>
      <c r="H245" s="5">
        <v>70</v>
      </c>
      <c r="I245" s="5">
        <v>120</v>
      </c>
      <c r="J245" s="23">
        <v>0.3</v>
      </c>
      <c r="K245" s="7">
        <v>0.2</v>
      </c>
      <c r="L245" s="7">
        <v>2</v>
      </c>
      <c r="M245" s="8">
        <v>4</v>
      </c>
      <c r="N245" s="5">
        <v>2</v>
      </c>
      <c r="O245" s="5">
        <v>12</v>
      </c>
      <c r="P245" s="9">
        <v>6</v>
      </c>
      <c r="Q245" s="10">
        <v>10</v>
      </c>
      <c r="R245" s="5">
        <v>6</v>
      </c>
      <c r="S245" s="5">
        <v>25</v>
      </c>
      <c r="T245" s="5">
        <v>200</v>
      </c>
      <c r="U245" s="5">
        <v>160</v>
      </c>
      <c r="V245" s="5">
        <v>240</v>
      </c>
      <c r="W245" s="11">
        <v>5</v>
      </c>
      <c r="X245" s="7">
        <v>4.3</v>
      </c>
      <c r="Y245" s="7">
        <v>5.5</v>
      </c>
      <c r="Z245" s="12">
        <v>0.3</v>
      </c>
      <c r="AA245" s="4">
        <v>1.6418135406651</v>
      </c>
      <c r="AB245" s="5">
        <v>330</v>
      </c>
      <c r="AC245" s="5">
        <v>0</v>
      </c>
      <c r="AD245" s="5" t="s">
        <v>695</v>
      </c>
      <c r="AE245" s="4">
        <f>VLOOKUP($AD245,STARING_REEKSEN!$A:$I,3,0)</f>
        <v>0</v>
      </c>
      <c r="AF245" s="4">
        <f>VLOOKUP($AD245,STARING_REEKSEN!$A:$I,4,0)</f>
        <v>0.38</v>
      </c>
      <c r="AG245" s="4">
        <f>VLOOKUP($AD245,STARING_REEKSEN!$A:$I,7,0)/100</f>
        <v>0.63900000000000001</v>
      </c>
      <c r="AH245" s="4">
        <f t="shared" si="30"/>
        <v>0.5</v>
      </c>
      <c r="AI245" s="4">
        <f t="shared" si="31"/>
        <v>0.78247261345852892</v>
      </c>
      <c r="AJ245" s="4">
        <f t="shared" si="32"/>
        <v>0.19</v>
      </c>
      <c r="AK245" s="4">
        <f t="shared" si="33"/>
        <v>0.15</v>
      </c>
      <c r="AL245" s="4">
        <f t="shared" si="34"/>
        <v>0.08</v>
      </c>
      <c r="AM245" s="4">
        <f t="shared" si="35"/>
        <v>0.41</v>
      </c>
      <c r="AN245">
        <f t="shared" si="36"/>
        <v>0.01</v>
      </c>
      <c r="AO245">
        <f t="shared" si="37"/>
        <v>0</v>
      </c>
      <c r="AP245">
        <f t="shared" si="38"/>
        <v>0</v>
      </c>
    </row>
    <row r="246" spans="1:42" x14ac:dyDescent="0.2">
      <c r="A246" s="4">
        <v>412</v>
      </c>
      <c r="B246" s="4">
        <v>79</v>
      </c>
      <c r="C246" s="5">
        <v>15220</v>
      </c>
      <c r="D246" s="5" t="s">
        <v>148</v>
      </c>
      <c r="E246" s="5" t="s">
        <v>714</v>
      </c>
      <c r="F246" s="5">
        <v>1</v>
      </c>
      <c r="G246" s="5" t="s">
        <v>742</v>
      </c>
      <c r="H246" s="5">
        <v>0</v>
      </c>
      <c r="I246" s="5">
        <v>25</v>
      </c>
      <c r="J246" s="23">
        <v>2.5</v>
      </c>
      <c r="K246" s="7">
        <v>1</v>
      </c>
      <c r="L246" s="7">
        <v>3</v>
      </c>
      <c r="M246" s="8">
        <v>33</v>
      </c>
      <c r="N246" s="5">
        <v>25</v>
      </c>
      <c r="O246" s="5">
        <v>40</v>
      </c>
      <c r="P246" s="9">
        <v>44</v>
      </c>
      <c r="Q246" s="10">
        <v>77</v>
      </c>
      <c r="R246" s="5">
        <v>40</v>
      </c>
      <c r="S246" s="5">
        <v>90</v>
      </c>
      <c r="T246" s="5">
        <v>100</v>
      </c>
      <c r="U246" s="5">
        <v>80</v>
      </c>
      <c r="V246" s="5">
        <v>120</v>
      </c>
      <c r="W246" s="11">
        <v>7.3</v>
      </c>
      <c r="X246" s="7">
        <v>7.1</v>
      </c>
      <c r="Y246" s="7">
        <v>7.8</v>
      </c>
      <c r="Z246" s="12">
        <v>7</v>
      </c>
      <c r="AA246" s="4">
        <v>1.3098749780731</v>
      </c>
      <c r="AB246" s="5">
        <v>210</v>
      </c>
      <c r="AC246" s="5">
        <v>1</v>
      </c>
      <c r="AD246" s="5" t="s">
        <v>775</v>
      </c>
      <c r="AE246" s="4">
        <f>VLOOKUP($AD246,STARING_REEKSEN!$A:$I,3,0)</f>
        <v>0</v>
      </c>
      <c r="AF246" s="4">
        <f>VLOOKUP($AD246,STARING_REEKSEN!$A:$I,4,0)</f>
        <v>0.44</v>
      </c>
      <c r="AG246" s="4">
        <f>VLOOKUP($AD246,STARING_REEKSEN!$A:$I,7,0)/100</f>
        <v>0.311</v>
      </c>
      <c r="AH246" s="4">
        <f t="shared" si="30"/>
        <v>0.25</v>
      </c>
      <c r="AI246" s="4">
        <f t="shared" si="31"/>
        <v>0.8038585209003215</v>
      </c>
      <c r="AJ246" s="4">
        <f t="shared" si="32"/>
        <v>0.11</v>
      </c>
      <c r="AK246" s="4">
        <f t="shared" si="33"/>
        <v>0.625</v>
      </c>
      <c r="AL246" s="4">
        <f t="shared" si="34"/>
        <v>0.47</v>
      </c>
      <c r="AM246" s="4">
        <f t="shared" si="35"/>
        <v>0.39</v>
      </c>
      <c r="AN246">
        <f t="shared" si="36"/>
        <v>0.01</v>
      </c>
      <c r="AO246">
        <f t="shared" si="37"/>
        <v>0</v>
      </c>
      <c r="AP246">
        <f t="shared" si="38"/>
        <v>0</v>
      </c>
    </row>
    <row r="247" spans="1:42" x14ac:dyDescent="0.2">
      <c r="A247" s="4">
        <v>412</v>
      </c>
      <c r="B247" s="4">
        <v>79</v>
      </c>
      <c r="C247" s="5">
        <v>15220</v>
      </c>
      <c r="D247" s="5" t="s">
        <v>148</v>
      </c>
      <c r="E247" s="5" t="s">
        <v>714</v>
      </c>
      <c r="F247" s="5">
        <v>2</v>
      </c>
      <c r="G247" s="5" t="s">
        <v>702</v>
      </c>
      <c r="H247" s="5">
        <v>25</v>
      </c>
      <c r="I247" s="5">
        <v>50</v>
      </c>
      <c r="J247" s="23">
        <v>1</v>
      </c>
      <c r="K247" s="7">
        <v>0.5</v>
      </c>
      <c r="L247" s="7">
        <v>2</v>
      </c>
      <c r="M247" s="8">
        <v>30</v>
      </c>
      <c r="N247" s="5">
        <v>25</v>
      </c>
      <c r="O247" s="5">
        <v>40</v>
      </c>
      <c r="P247" s="9">
        <v>42</v>
      </c>
      <c r="Q247" s="10">
        <v>72</v>
      </c>
      <c r="R247" s="5">
        <v>40</v>
      </c>
      <c r="S247" s="5">
        <v>90</v>
      </c>
      <c r="T247" s="5">
        <v>100</v>
      </c>
      <c r="U247" s="5">
        <v>80</v>
      </c>
      <c r="V247" s="5">
        <v>120</v>
      </c>
      <c r="W247" s="11">
        <v>7.4</v>
      </c>
      <c r="X247" s="7">
        <v>7.1</v>
      </c>
      <c r="Y247" s="7">
        <v>7.8</v>
      </c>
      <c r="Z247" s="12">
        <v>7</v>
      </c>
      <c r="AA247" s="4">
        <v>1.38060525734482</v>
      </c>
      <c r="AB247" s="5">
        <v>210</v>
      </c>
      <c r="AC247" s="5">
        <v>0</v>
      </c>
      <c r="AD247" s="5" t="s">
        <v>723</v>
      </c>
      <c r="AE247" s="4">
        <f>VLOOKUP($AD247,STARING_REEKSEN!$A:$I,3,0)</f>
        <v>0</v>
      </c>
      <c r="AF247" s="4">
        <f>VLOOKUP($AD247,STARING_REEKSEN!$A:$I,4,0)</f>
        <v>0.42</v>
      </c>
      <c r="AG247" s="4">
        <f>VLOOKUP($AD247,STARING_REEKSEN!$A:$I,7,0)/100</f>
        <v>0.61</v>
      </c>
      <c r="AH247" s="4">
        <f t="shared" si="30"/>
        <v>0.25</v>
      </c>
      <c r="AI247" s="4">
        <f t="shared" si="31"/>
        <v>0.4098360655737705</v>
      </c>
      <c r="AJ247" s="4">
        <f t="shared" si="32"/>
        <v>0.105</v>
      </c>
      <c r="AK247" s="4">
        <f t="shared" si="33"/>
        <v>0.25</v>
      </c>
      <c r="AL247" s="4">
        <f t="shared" si="34"/>
        <v>0.47</v>
      </c>
      <c r="AM247" s="4">
        <f t="shared" si="35"/>
        <v>0.39</v>
      </c>
      <c r="AN247">
        <f t="shared" si="36"/>
        <v>0.01</v>
      </c>
      <c r="AO247">
        <f t="shared" si="37"/>
        <v>0</v>
      </c>
      <c r="AP247">
        <f t="shared" si="38"/>
        <v>0</v>
      </c>
    </row>
    <row r="248" spans="1:42" x14ac:dyDescent="0.2">
      <c r="A248" s="4">
        <v>412</v>
      </c>
      <c r="B248" s="4">
        <v>79</v>
      </c>
      <c r="C248" s="5">
        <v>15220</v>
      </c>
      <c r="D248" s="5" t="s">
        <v>148</v>
      </c>
      <c r="E248" s="5" t="s">
        <v>714</v>
      </c>
      <c r="F248" s="5">
        <v>3</v>
      </c>
      <c r="G248" s="5" t="s">
        <v>740</v>
      </c>
      <c r="H248" s="5">
        <v>50</v>
      </c>
      <c r="I248" s="5">
        <v>70</v>
      </c>
      <c r="J248" s="23">
        <v>0.8</v>
      </c>
      <c r="K248" s="7">
        <v>0.5</v>
      </c>
      <c r="L248" s="7">
        <v>2</v>
      </c>
      <c r="M248" s="8">
        <v>16</v>
      </c>
      <c r="N248" s="5">
        <v>8</v>
      </c>
      <c r="O248" s="5">
        <v>18</v>
      </c>
      <c r="P248" s="9">
        <v>22</v>
      </c>
      <c r="Q248" s="10">
        <v>38</v>
      </c>
      <c r="R248" s="5">
        <v>5</v>
      </c>
      <c r="S248" s="5">
        <v>50</v>
      </c>
      <c r="T248" s="5">
        <v>120</v>
      </c>
      <c r="U248" s="5">
        <v>70</v>
      </c>
      <c r="V248" s="5">
        <v>130</v>
      </c>
      <c r="W248" s="11">
        <v>7.4</v>
      </c>
      <c r="X248" s="7">
        <v>7.1</v>
      </c>
      <c r="Y248" s="7">
        <v>7.8</v>
      </c>
      <c r="Z248" s="12">
        <v>7</v>
      </c>
      <c r="AA248" s="4">
        <v>1.5061361189995699</v>
      </c>
      <c r="AB248" s="5">
        <v>210</v>
      </c>
      <c r="AC248" s="5">
        <v>0</v>
      </c>
      <c r="AD248" s="5" t="s">
        <v>752</v>
      </c>
      <c r="AE248" s="4">
        <f>VLOOKUP($AD248,STARING_REEKSEN!$A:$I,3,0)</f>
        <v>0</v>
      </c>
      <c r="AF248" s="4">
        <f>VLOOKUP($AD248,STARING_REEKSEN!$A:$I,4,0)</f>
        <v>0.41</v>
      </c>
      <c r="AG248" s="4">
        <f>VLOOKUP($AD248,STARING_REEKSEN!$A:$I,7,0)/100</f>
        <v>0.24</v>
      </c>
      <c r="AH248" s="4">
        <f t="shared" si="30"/>
        <v>0.2</v>
      </c>
      <c r="AI248" s="4">
        <f t="shared" si="31"/>
        <v>0.83333333333333337</v>
      </c>
      <c r="AJ248" s="4">
        <f t="shared" si="32"/>
        <v>8.2000000000000003E-2</v>
      </c>
      <c r="AK248" s="4">
        <f t="shared" si="33"/>
        <v>0.16000000000000003</v>
      </c>
      <c r="AL248" s="4">
        <f t="shared" si="34"/>
        <v>0.47</v>
      </c>
      <c r="AM248" s="4">
        <f t="shared" si="35"/>
        <v>0.39</v>
      </c>
      <c r="AN248">
        <f t="shared" si="36"/>
        <v>0.01</v>
      </c>
      <c r="AO248">
        <f t="shared" si="37"/>
        <v>0</v>
      </c>
      <c r="AP248">
        <f t="shared" si="38"/>
        <v>0</v>
      </c>
    </row>
    <row r="249" spans="1:42" x14ac:dyDescent="0.2">
      <c r="A249" s="4">
        <v>412</v>
      </c>
      <c r="B249" s="4">
        <v>79</v>
      </c>
      <c r="C249" s="5">
        <v>15220</v>
      </c>
      <c r="D249" s="5" t="s">
        <v>148</v>
      </c>
      <c r="E249" s="5" t="s">
        <v>714</v>
      </c>
      <c r="F249" s="5">
        <v>4</v>
      </c>
      <c r="G249" s="5" t="s">
        <v>719</v>
      </c>
      <c r="H249" s="5">
        <v>70</v>
      </c>
      <c r="I249" s="5">
        <v>120</v>
      </c>
      <c r="J249" s="23">
        <v>0.4</v>
      </c>
      <c r="K249" s="7">
        <v>0.2</v>
      </c>
      <c r="L249" s="7">
        <v>2</v>
      </c>
      <c r="M249" s="8">
        <v>3</v>
      </c>
      <c r="N249" s="5">
        <v>2</v>
      </c>
      <c r="O249" s="5">
        <v>10</v>
      </c>
      <c r="P249" s="9">
        <v>6</v>
      </c>
      <c r="Q249" s="10">
        <v>9</v>
      </c>
      <c r="R249" s="5">
        <v>5</v>
      </c>
      <c r="S249" s="5">
        <v>25</v>
      </c>
      <c r="T249" s="5">
        <v>125</v>
      </c>
      <c r="U249" s="5">
        <v>70</v>
      </c>
      <c r="V249" s="5">
        <v>150</v>
      </c>
      <c r="W249" s="11">
        <v>7.4</v>
      </c>
      <c r="X249" s="7">
        <v>7.1</v>
      </c>
      <c r="Y249" s="7">
        <v>7.8</v>
      </c>
      <c r="Z249" s="12">
        <v>7</v>
      </c>
      <c r="AA249" s="4">
        <v>1.6300939212447501</v>
      </c>
      <c r="AB249" s="5">
        <v>210</v>
      </c>
      <c r="AC249" s="5">
        <v>0</v>
      </c>
      <c r="AD249" s="5" t="s">
        <v>711</v>
      </c>
      <c r="AE249" s="4">
        <f>VLOOKUP($AD249,STARING_REEKSEN!$A:$I,3,0)</f>
        <v>0</v>
      </c>
      <c r="AF249" s="4">
        <f>VLOOKUP($AD249,STARING_REEKSEN!$A:$I,4,0)</f>
        <v>0.35</v>
      </c>
      <c r="AG249" s="4">
        <f>VLOOKUP($AD249,STARING_REEKSEN!$A:$I,7,0)/100</f>
        <v>0.997</v>
      </c>
      <c r="AH249" s="4">
        <f t="shared" si="30"/>
        <v>0.5</v>
      </c>
      <c r="AI249" s="4">
        <f t="shared" si="31"/>
        <v>0.50150451354062187</v>
      </c>
      <c r="AJ249" s="4">
        <f t="shared" si="32"/>
        <v>0.17499999999999999</v>
      </c>
      <c r="AK249" s="4">
        <f t="shared" si="33"/>
        <v>0.2</v>
      </c>
      <c r="AL249" s="4">
        <f t="shared" si="34"/>
        <v>0.47</v>
      </c>
      <c r="AM249" s="4">
        <f t="shared" si="35"/>
        <v>0.39</v>
      </c>
      <c r="AN249">
        <f t="shared" si="36"/>
        <v>0.01</v>
      </c>
      <c r="AO249">
        <f t="shared" si="37"/>
        <v>0</v>
      </c>
      <c r="AP249">
        <f t="shared" si="38"/>
        <v>0</v>
      </c>
    </row>
    <row r="250" spans="1:42" x14ac:dyDescent="0.2">
      <c r="A250" s="4">
        <v>413</v>
      </c>
      <c r="B250" s="4">
        <v>45</v>
      </c>
      <c r="C250" s="5">
        <v>15450</v>
      </c>
      <c r="D250" s="5" t="s">
        <v>426</v>
      </c>
      <c r="E250" s="5" t="s">
        <v>685</v>
      </c>
      <c r="F250" s="5">
        <v>1</v>
      </c>
      <c r="G250" s="5" t="s">
        <v>742</v>
      </c>
      <c r="H250" s="5">
        <v>0</v>
      </c>
      <c r="I250" s="5">
        <v>20</v>
      </c>
      <c r="J250" s="23">
        <v>3</v>
      </c>
      <c r="K250" s="7">
        <v>1</v>
      </c>
      <c r="L250" s="7">
        <v>6</v>
      </c>
      <c r="M250" s="8">
        <v>18</v>
      </c>
      <c r="N250" s="5">
        <v>8</v>
      </c>
      <c r="O250" s="5">
        <v>25</v>
      </c>
      <c r="P250" s="9">
        <v>32</v>
      </c>
      <c r="Q250" s="10">
        <v>50</v>
      </c>
      <c r="R250" s="5">
        <v>45</v>
      </c>
      <c r="S250" s="5">
        <v>80</v>
      </c>
      <c r="T250" s="5">
        <v>85</v>
      </c>
      <c r="U250" s="5">
        <v>70</v>
      </c>
      <c r="V250" s="5">
        <v>100</v>
      </c>
      <c r="W250" s="11">
        <v>5.8</v>
      </c>
      <c r="X250" s="7">
        <v>4.8</v>
      </c>
      <c r="Y250" s="7">
        <v>7</v>
      </c>
      <c r="Z250" s="12">
        <v>0.2</v>
      </c>
      <c r="AA250" s="4">
        <v>1.4030237985663701</v>
      </c>
      <c r="AB250" s="5">
        <v>210</v>
      </c>
      <c r="AC250" s="5">
        <v>1</v>
      </c>
      <c r="AD250" s="5" t="s">
        <v>722</v>
      </c>
      <c r="AE250" s="4">
        <f>VLOOKUP($AD250,STARING_REEKSEN!$A:$I,3,0)</f>
        <v>0</v>
      </c>
      <c r="AF250" s="4">
        <f>VLOOKUP($AD250,STARING_REEKSEN!$A:$I,4,0)</f>
        <v>0.43</v>
      </c>
      <c r="AG250" s="4">
        <f>VLOOKUP($AD250,STARING_REEKSEN!$A:$I,7,0)/100</f>
        <v>1.54E-2</v>
      </c>
      <c r="AH250" s="4">
        <f t="shared" si="30"/>
        <v>0.2</v>
      </c>
      <c r="AI250" s="4">
        <f t="shared" si="31"/>
        <v>12.987012987012987</v>
      </c>
      <c r="AJ250" s="4">
        <f t="shared" si="32"/>
        <v>8.6000000000000007E-2</v>
      </c>
      <c r="AK250" s="4">
        <f t="shared" si="33"/>
        <v>0.60000000000000009</v>
      </c>
      <c r="AL250" s="4">
        <f t="shared" si="34"/>
        <v>0.06</v>
      </c>
      <c r="AM250" s="4">
        <f t="shared" si="35"/>
        <v>0.45</v>
      </c>
      <c r="AN250">
        <f t="shared" si="36"/>
        <v>0.01</v>
      </c>
      <c r="AO250">
        <f t="shared" si="37"/>
        <v>0</v>
      </c>
      <c r="AP250">
        <f t="shared" si="38"/>
        <v>0</v>
      </c>
    </row>
    <row r="251" spans="1:42" x14ac:dyDescent="0.2">
      <c r="A251" s="4">
        <v>413</v>
      </c>
      <c r="B251" s="4">
        <v>45</v>
      </c>
      <c r="C251" s="5">
        <v>15450</v>
      </c>
      <c r="D251" s="5" t="s">
        <v>426</v>
      </c>
      <c r="E251" s="5" t="s">
        <v>685</v>
      </c>
      <c r="F251" s="5">
        <v>2</v>
      </c>
      <c r="G251" s="5" t="s">
        <v>702</v>
      </c>
      <c r="H251" s="5">
        <v>20</v>
      </c>
      <c r="I251" s="5">
        <v>80</v>
      </c>
      <c r="J251" s="23">
        <v>1.3</v>
      </c>
      <c r="K251" s="7">
        <v>0.5</v>
      </c>
      <c r="L251" s="7">
        <v>3</v>
      </c>
      <c r="M251" s="8">
        <v>44</v>
      </c>
      <c r="N251" s="5">
        <v>30</v>
      </c>
      <c r="O251" s="5">
        <v>50</v>
      </c>
      <c r="P251" s="9">
        <v>51</v>
      </c>
      <c r="Q251" s="10">
        <v>95</v>
      </c>
      <c r="R251" s="5">
        <v>70</v>
      </c>
      <c r="S251" s="5">
        <v>100</v>
      </c>
      <c r="T251" s="5">
        <v>80</v>
      </c>
      <c r="U251" s="5">
        <v>70</v>
      </c>
      <c r="V251" s="5">
        <v>100</v>
      </c>
      <c r="W251" s="11">
        <v>5.6</v>
      </c>
      <c r="X251" s="7">
        <v>4.8</v>
      </c>
      <c r="Y251" s="7">
        <v>7</v>
      </c>
      <c r="Z251" s="12">
        <v>0.2</v>
      </c>
      <c r="AA251" s="4">
        <v>1.2721497045369401</v>
      </c>
      <c r="AB251" s="5">
        <v>210</v>
      </c>
      <c r="AC251" s="5">
        <v>0</v>
      </c>
      <c r="AD251" s="5" t="s">
        <v>720</v>
      </c>
      <c r="AE251" s="4">
        <f>VLOOKUP($AD251,STARING_REEKSEN!$A:$I,3,0)</f>
        <v>0</v>
      </c>
      <c r="AF251" s="4">
        <f>VLOOKUP($AD251,STARING_REEKSEN!$A:$I,4,0)</f>
        <v>0.49</v>
      </c>
      <c r="AG251" s="4">
        <f>VLOOKUP($AD251,STARING_REEKSEN!$A:$I,7,0)/100</f>
        <v>0.10800000000000001</v>
      </c>
      <c r="AH251" s="4">
        <f t="shared" si="30"/>
        <v>0.6</v>
      </c>
      <c r="AI251" s="4">
        <f t="shared" si="31"/>
        <v>5.5555555555555545</v>
      </c>
      <c r="AJ251" s="4">
        <f t="shared" si="32"/>
        <v>0.29399999999999998</v>
      </c>
      <c r="AK251" s="4">
        <f t="shared" si="33"/>
        <v>0.78</v>
      </c>
      <c r="AL251" s="4">
        <f t="shared" si="34"/>
        <v>0.06</v>
      </c>
      <c r="AM251" s="4">
        <f t="shared" si="35"/>
        <v>0.45</v>
      </c>
      <c r="AN251">
        <f t="shared" si="36"/>
        <v>0.01</v>
      </c>
      <c r="AO251">
        <f t="shared" si="37"/>
        <v>0</v>
      </c>
      <c r="AP251">
        <f t="shared" si="38"/>
        <v>0</v>
      </c>
    </row>
    <row r="252" spans="1:42" x14ac:dyDescent="0.2">
      <c r="A252" s="4">
        <v>413</v>
      </c>
      <c r="B252" s="4">
        <v>45</v>
      </c>
      <c r="C252" s="5">
        <v>15450</v>
      </c>
      <c r="D252" s="5" t="s">
        <v>426</v>
      </c>
      <c r="E252" s="5" t="s">
        <v>685</v>
      </c>
      <c r="F252" s="5">
        <v>3</v>
      </c>
      <c r="G252" s="5" t="s">
        <v>702</v>
      </c>
      <c r="H252" s="5">
        <v>80</v>
      </c>
      <c r="I252" s="5">
        <v>120</v>
      </c>
      <c r="J252" s="23">
        <v>0.6</v>
      </c>
      <c r="K252" s="7">
        <v>0.5</v>
      </c>
      <c r="L252" s="7">
        <v>2</v>
      </c>
      <c r="M252" s="8">
        <v>17</v>
      </c>
      <c r="N252" s="5">
        <v>12</v>
      </c>
      <c r="O252" s="5">
        <v>50</v>
      </c>
      <c r="P252" s="9">
        <v>33</v>
      </c>
      <c r="Q252" s="10">
        <v>50</v>
      </c>
      <c r="R252" s="5">
        <v>40</v>
      </c>
      <c r="S252" s="5">
        <v>100</v>
      </c>
      <c r="T252" s="5">
        <v>80</v>
      </c>
      <c r="U252" s="5">
        <v>70</v>
      </c>
      <c r="V252" s="5">
        <v>100</v>
      </c>
      <c r="W252" s="11">
        <v>7.2</v>
      </c>
      <c r="X252" s="7">
        <v>6.8</v>
      </c>
      <c r="Y252" s="7">
        <v>7.4</v>
      </c>
      <c r="Z252" s="12">
        <v>4</v>
      </c>
      <c r="AA252" s="4">
        <v>1.51006671864738</v>
      </c>
      <c r="AB252" s="5">
        <v>210</v>
      </c>
      <c r="AC252" s="5">
        <v>0</v>
      </c>
      <c r="AD252" s="5" t="s">
        <v>752</v>
      </c>
      <c r="AE252" s="4">
        <f>VLOOKUP($AD252,STARING_REEKSEN!$A:$I,3,0)</f>
        <v>0</v>
      </c>
      <c r="AF252" s="4">
        <f>VLOOKUP($AD252,STARING_REEKSEN!$A:$I,4,0)</f>
        <v>0.41</v>
      </c>
      <c r="AG252" s="4">
        <f>VLOOKUP($AD252,STARING_REEKSEN!$A:$I,7,0)/100</f>
        <v>0.24</v>
      </c>
      <c r="AH252" s="4">
        <f t="shared" si="30"/>
        <v>0.4</v>
      </c>
      <c r="AI252" s="4">
        <f t="shared" si="31"/>
        <v>1.6666666666666667</v>
      </c>
      <c r="AJ252" s="4">
        <f t="shared" si="32"/>
        <v>0.16400000000000001</v>
      </c>
      <c r="AK252" s="4">
        <f t="shared" si="33"/>
        <v>0.24</v>
      </c>
      <c r="AL252" s="4">
        <f t="shared" si="34"/>
        <v>0.06</v>
      </c>
      <c r="AM252" s="4">
        <f t="shared" si="35"/>
        <v>0.45</v>
      </c>
      <c r="AN252">
        <f t="shared" si="36"/>
        <v>0.01</v>
      </c>
      <c r="AO252">
        <f t="shared" si="37"/>
        <v>0</v>
      </c>
      <c r="AP252">
        <f t="shared" si="38"/>
        <v>0</v>
      </c>
    </row>
    <row r="253" spans="1:42" x14ac:dyDescent="0.2">
      <c r="A253" s="4">
        <v>414</v>
      </c>
      <c r="B253" s="4">
        <v>36</v>
      </c>
      <c r="C253" s="5">
        <v>16130</v>
      </c>
      <c r="D253" s="5" t="s">
        <v>190</v>
      </c>
      <c r="E253" s="5" t="s">
        <v>685</v>
      </c>
      <c r="F253" s="5">
        <v>1</v>
      </c>
      <c r="G253" s="5" t="s">
        <v>789</v>
      </c>
      <c r="H253" s="5">
        <v>0</v>
      </c>
      <c r="I253" s="5">
        <v>10</v>
      </c>
      <c r="J253" s="23">
        <v>6</v>
      </c>
      <c r="K253" s="7">
        <v>2</v>
      </c>
      <c r="L253" s="7">
        <v>8</v>
      </c>
      <c r="M253" s="8">
        <v>28</v>
      </c>
      <c r="N253" s="5">
        <v>15</v>
      </c>
      <c r="O253" s="5">
        <v>35</v>
      </c>
      <c r="P253" s="9">
        <v>47</v>
      </c>
      <c r="Q253" s="10">
        <v>75</v>
      </c>
      <c r="R253" s="5">
        <v>50</v>
      </c>
      <c r="S253" s="5">
        <v>90</v>
      </c>
      <c r="T253" s="5">
        <v>120</v>
      </c>
      <c r="U253" s="5">
        <v>100</v>
      </c>
      <c r="V253" s="5">
        <v>150</v>
      </c>
      <c r="W253" s="11">
        <v>5.6</v>
      </c>
      <c r="X253" s="7">
        <v>5</v>
      </c>
      <c r="Y253" s="7">
        <v>7</v>
      </c>
      <c r="Z253" s="12">
        <v>0.1</v>
      </c>
      <c r="AA253" s="4">
        <v>1.2184256623333301</v>
      </c>
      <c r="AB253" s="5">
        <v>320</v>
      </c>
      <c r="AC253" s="5">
        <v>1</v>
      </c>
      <c r="AD253" s="5" t="s">
        <v>775</v>
      </c>
      <c r="AE253" s="4">
        <f>VLOOKUP($AD253,STARING_REEKSEN!$A:$I,3,0)</f>
        <v>0</v>
      </c>
      <c r="AF253" s="4">
        <f>VLOOKUP($AD253,STARING_REEKSEN!$A:$I,4,0)</f>
        <v>0.44</v>
      </c>
      <c r="AG253" s="4">
        <f>VLOOKUP($AD253,STARING_REEKSEN!$A:$I,7,0)/100</f>
        <v>0.311</v>
      </c>
      <c r="AH253" s="4">
        <f t="shared" si="30"/>
        <v>0.1</v>
      </c>
      <c r="AI253" s="4">
        <f t="shared" si="31"/>
        <v>0.32154340836012862</v>
      </c>
      <c r="AJ253" s="4">
        <f t="shared" si="32"/>
        <v>4.4000000000000004E-2</v>
      </c>
      <c r="AK253" s="4">
        <f t="shared" si="33"/>
        <v>0.60000000000000009</v>
      </c>
      <c r="AL253" s="4">
        <f t="shared" si="34"/>
        <v>0.37</v>
      </c>
      <c r="AM253" s="4">
        <f t="shared" si="35"/>
        <v>0.49</v>
      </c>
      <c r="AN253">
        <f t="shared" si="36"/>
        <v>0.02</v>
      </c>
      <c r="AO253">
        <f t="shared" si="37"/>
        <v>0</v>
      </c>
      <c r="AP253">
        <f t="shared" si="38"/>
        <v>0</v>
      </c>
    </row>
    <row r="254" spans="1:42" x14ac:dyDescent="0.2">
      <c r="A254" s="4">
        <v>414</v>
      </c>
      <c r="B254" s="4">
        <v>36</v>
      </c>
      <c r="C254" s="5">
        <v>16130</v>
      </c>
      <c r="D254" s="5" t="s">
        <v>190</v>
      </c>
      <c r="E254" s="5" t="s">
        <v>685</v>
      </c>
      <c r="F254" s="5">
        <v>2</v>
      </c>
      <c r="G254" s="5" t="s">
        <v>790</v>
      </c>
      <c r="H254" s="5">
        <v>10</v>
      </c>
      <c r="I254" s="5">
        <v>20</v>
      </c>
      <c r="J254" s="23">
        <v>4</v>
      </c>
      <c r="K254" s="7">
        <v>2</v>
      </c>
      <c r="L254" s="7">
        <v>6</v>
      </c>
      <c r="M254" s="8">
        <v>28</v>
      </c>
      <c r="N254" s="5">
        <v>15</v>
      </c>
      <c r="O254" s="5">
        <v>35</v>
      </c>
      <c r="P254" s="9">
        <v>47</v>
      </c>
      <c r="Q254" s="10">
        <v>75</v>
      </c>
      <c r="R254" s="5">
        <v>50</v>
      </c>
      <c r="S254" s="5">
        <v>90</v>
      </c>
      <c r="T254" s="5">
        <v>120</v>
      </c>
      <c r="U254" s="5">
        <v>100</v>
      </c>
      <c r="V254" s="5">
        <v>150</v>
      </c>
      <c r="W254" s="11">
        <v>5.6</v>
      </c>
      <c r="X254" s="7">
        <v>5</v>
      </c>
      <c r="Y254" s="7">
        <v>7</v>
      </c>
      <c r="Z254" s="12">
        <v>0.1</v>
      </c>
      <c r="AA254" s="4">
        <v>1.2951524085748101</v>
      </c>
      <c r="AB254" s="5">
        <v>320</v>
      </c>
      <c r="AC254" s="5">
        <v>1</v>
      </c>
      <c r="AD254" s="5" t="s">
        <v>775</v>
      </c>
      <c r="AE254" s="4">
        <f>VLOOKUP($AD254,STARING_REEKSEN!$A:$I,3,0)</f>
        <v>0</v>
      </c>
      <c r="AF254" s="4">
        <f>VLOOKUP($AD254,STARING_REEKSEN!$A:$I,4,0)</f>
        <v>0.44</v>
      </c>
      <c r="AG254" s="4">
        <f>VLOOKUP($AD254,STARING_REEKSEN!$A:$I,7,0)/100</f>
        <v>0.311</v>
      </c>
      <c r="AH254" s="4">
        <f t="shared" si="30"/>
        <v>0.1</v>
      </c>
      <c r="AI254" s="4">
        <f t="shared" si="31"/>
        <v>0.32154340836012862</v>
      </c>
      <c r="AJ254" s="4">
        <f t="shared" si="32"/>
        <v>4.4000000000000004E-2</v>
      </c>
      <c r="AK254" s="4">
        <f t="shared" si="33"/>
        <v>0.4</v>
      </c>
      <c r="AL254" s="4">
        <f t="shared" si="34"/>
        <v>0.37</v>
      </c>
      <c r="AM254" s="4">
        <f t="shared" si="35"/>
        <v>0.49</v>
      </c>
      <c r="AN254">
        <f t="shared" si="36"/>
        <v>0.02</v>
      </c>
      <c r="AO254">
        <f t="shared" si="37"/>
        <v>0</v>
      </c>
      <c r="AP254">
        <f t="shared" si="38"/>
        <v>0</v>
      </c>
    </row>
    <row r="255" spans="1:42" x14ac:dyDescent="0.2">
      <c r="A255" s="4">
        <v>414</v>
      </c>
      <c r="B255" s="4">
        <v>36</v>
      </c>
      <c r="C255" s="5">
        <v>16130</v>
      </c>
      <c r="D255" s="5" t="s">
        <v>190</v>
      </c>
      <c r="E255" s="5" t="s">
        <v>685</v>
      </c>
      <c r="F255" s="5">
        <v>3</v>
      </c>
      <c r="G255" s="5" t="s">
        <v>702</v>
      </c>
      <c r="H255" s="5">
        <v>20</v>
      </c>
      <c r="I255" s="5">
        <v>50</v>
      </c>
      <c r="J255" s="23">
        <v>0.9</v>
      </c>
      <c r="K255" s="7">
        <v>0.5</v>
      </c>
      <c r="L255" s="7">
        <v>4</v>
      </c>
      <c r="M255" s="8">
        <v>32</v>
      </c>
      <c r="N255" s="5">
        <v>15</v>
      </c>
      <c r="O255" s="5">
        <v>40</v>
      </c>
      <c r="P255" s="9">
        <v>53</v>
      </c>
      <c r="Q255" s="10">
        <v>85</v>
      </c>
      <c r="R255" s="5">
        <v>50</v>
      </c>
      <c r="S255" s="5">
        <v>90</v>
      </c>
      <c r="T255" s="5">
        <v>120</v>
      </c>
      <c r="U255" s="5">
        <v>100</v>
      </c>
      <c r="V255" s="5">
        <v>150</v>
      </c>
      <c r="W255" s="11">
        <v>5.6</v>
      </c>
      <c r="X255" s="7">
        <v>5.4</v>
      </c>
      <c r="Y255" s="7">
        <v>7</v>
      </c>
      <c r="Z255" s="12">
        <v>0.1</v>
      </c>
      <c r="AA255" s="4">
        <v>1.3698625835690299</v>
      </c>
      <c r="AB255" s="5">
        <v>320</v>
      </c>
      <c r="AC255" s="5">
        <v>0</v>
      </c>
      <c r="AD255" s="5" t="s">
        <v>723</v>
      </c>
      <c r="AE255" s="4">
        <f>VLOOKUP($AD255,STARING_REEKSEN!$A:$I,3,0)</f>
        <v>0</v>
      </c>
      <c r="AF255" s="4">
        <f>VLOOKUP($AD255,STARING_REEKSEN!$A:$I,4,0)</f>
        <v>0.42</v>
      </c>
      <c r="AG255" s="4">
        <f>VLOOKUP($AD255,STARING_REEKSEN!$A:$I,7,0)/100</f>
        <v>0.61</v>
      </c>
      <c r="AH255" s="4">
        <f t="shared" si="30"/>
        <v>0.3</v>
      </c>
      <c r="AI255" s="4">
        <f t="shared" si="31"/>
        <v>0.49180327868852458</v>
      </c>
      <c r="AJ255" s="4">
        <f t="shared" si="32"/>
        <v>0.126</v>
      </c>
      <c r="AK255" s="4">
        <f t="shared" si="33"/>
        <v>0.27</v>
      </c>
      <c r="AL255" s="4">
        <f t="shared" si="34"/>
        <v>0.37</v>
      </c>
      <c r="AM255" s="4">
        <f t="shared" si="35"/>
        <v>0.49</v>
      </c>
      <c r="AN255">
        <f t="shared" si="36"/>
        <v>0.02</v>
      </c>
      <c r="AO255">
        <f t="shared" si="37"/>
        <v>0</v>
      </c>
      <c r="AP255">
        <f t="shared" si="38"/>
        <v>0</v>
      </c>
    </row>
    <row r="256" spans="1:42" x14ac:dyDescent="0.2">
      <c r="A256" s="4">
        <v>414</v>
      </c>
      <c r="B256" s="4">
        <v>36</v>
      </c>
      <c r="C256" s="5">
        <v>16130</v>
      </c>
      <c r="D256" s="5" t="s">
        <v>190</v>
      </c>
      <c r="E256" s="5" t="s">
        <v>685</v>
      </c>
      <c r="F256" s="5">
        <v>4</v>
      </c>
      <c r="G256" s="5" t="s">
        <v>745</v>
      </c>
      <c r="H256" s="5">
        <v>50</v>
      </c>
      <c r="I256" s="5">
        <v>100</v>
      </c>
      <c r="J256" s="23">
        <v>1.8</v>
      </c>
      <c r="K256" s="7">
        <v>0.5</v>
      </c>
      <c r="L256" s="7">
        <v>3</v>
      </c>
      <c r="M256" s="8">
        <v>56</v>
      </c>
      <c r="N256" s="5">
        <v>25</v>
      </c>
      <c r="O256" s="5">
        <v>70</v>
      </c>
      <c r="P256" s="9">
        <v>39</v>
      </c>
      <c r="Q256" s="10">
        <v>95</v>
      </c>
      <c r="R256" s="5">
        <v>90</v>
      </c>
      <c r="S256" s="5">
        <v>100</v>
      </c>
      <c r="T256" s="5">
        <v>100</v>
      </c>
      <c r="U256" s="5">
        <v>90</v>
      </c>
      <c r="V256" s="5">
        <v>150</v>
      </c>
      <c r="W256" s="11">
        <v>6</v>
      </c>
      <c r="X256" s="7">
        <v>5.5</v>
      </c>
      <c r="Y256" s="7">
        <v>6.5</v>
      </c>
      <c r="Z256" s="12">
        <v>0.2</v>
      </c>
      <c r="AA256" s="4">
        <v>1.1865559220062301</v>
      </c>
      <c r="AB256" s="5">
        <v>320</v>
      </c>
      <c r="AC256" s="5">
        <v>0</v>
      </c>
      <c r="AD256" s="5" t="s">
        <v>703</v>
      </c>
      <c r="AE256" s="4">
        <f>VLOOKUP($AD256,STARING_REEKSEN!$A:$I,3,0)</f>
        <v>0</v>
      </c>
      <c r="AF256" s="4">
        <f>VLOOKUP($AD256,STARING_REEKSEN!$A:$I,4,0)</f>
        <v>0.57999999999999996</v>
      </c>
      <c r="AG256" s="4">
        <f>VLOOKUP($AD256,STARING_REEKSEN!$A:$I,7,0)/100</f>
        <v>0.38</v>
      </c>
      <c r="AH256" s="4">
        <f t="shared" si="30"/>
        <v>0.5</v>
      </c>
      <c r="AI256" s="4">
        <f t="shared" si="31"/>
        <v>1.3157894736842106</v>
      </c>
      <c r="AJ256" s="4">
        <f t="shared" si="32"/>
        <v>0.28999999999999998</v>
      </c>
      <c r="AK256" s="4">
        <f t="shared" si="33"/>
        <v>0.9</v>
      </c>
      <c r="AL256" s="4">
        <f t="shared" si="34"/>
        <v>0.37</v>
      </c>
      <c r="AM256" s="4">
        <f t="shared" si="35"/>
        <v>0.49</v>
      </c>
      <c r="AN256">
        <f t="shared" si="36"/>
        <v>0.02</v>
      </c>
      <c r="AO256">
        <f t="shared" si="37"/>
        <v>0</v>
      </c>
      <c r="AP256">
        <f t="shared" si="38"/>
        <v>0</v>
      </c>
    </row>
    <row r="257" spans="1:42" x14ac:dyDescent="0.2">
      <c r="A257" s="4">
        <v>414</v>
      </c>
      <c r="B257" s="4">
        <v>36</v>
      </c>
      <c r="C257" s="5">
        <v>16130</v>
      </c>
      <c r="D257" s="5" t="s">
        <v>190</v>
      </c>
      <c r="E257" s="5" t="s">
        <v>685</v>
      </c>
      <c r="F257" s="5">
        <v>5</v>
      </c>
      <c r="G257" s="5" t="s">
        <v>746</v>
      </c>
      <c r="H257" s="5">
        <v>100</v>
      </c>
      <c r="I257" s="5">
        <v>120</v>
      </c>
      <c r="J257" s="23">
        <v>0.6</v>
      </c>
      <c r="K257" s="7">
        <v>0.5</v>
      </c>
      <c r="L257" s="7">
        <v>3</v>
      </c>
      <c r="M257" s="8">
        <v>22</v>
      </c>
      <c r="N257" s="5">
        <v>10</v>
      </c>
      <c r="O257" s="5">
        <v>35</v>
      </c>
      <c r="P257" s="9">
        <v>22</v>
      </c>
      <c r="Q257" s="10">
        <v>44</v>
      </c>
      <c r="R257" s="5">
        <v>30</v>
      </c>
      <c r="S257" s="5">
        <v>70</v>
      </c>
      <c r="T257" s="5">
        <v>135</v>
      </c>
      <c r="U257" s="5">
        <v>90</v>
      </c>
      <c r="V257" s="5">
        <v>150</v>
      </c>
      <c r="W257" s="11">
        <v>6.3</v>
      </c>
      <c r="X257" s="7">
        <v>6</v>
      </c>
      <c r="Y257" s="7">
        <v>7.5</v>
      </c>
      <c r="Z257" s="12">
        <v>0.3</v>
      </c>
      <c r="AA257" s="4">
        <v>1.4660662925719701</v>
      </c>
      <c r="AB257" s="5">
        <v>320</v>
      </c>
      <c r="AC257" s="5">
        <v>0</v>
      </c>
      <c r="AD257" s="5" t="s">
        <v>741</v>
      </c>
      <c r="AE257" s="4">
        <f>VLOOKUP($AD257,STARING_REEKSEN!$A:$I,3,0)</f>
        <v>0</v>
      </c>
      <c r="AF257" s="4">
        <f>VLOOKUP($AD257,STARING_REEKSEN!$A:$I,4,0)</f>
        <v>0.44</v>
      </c>
      <c r="AG257" s="4">
        <f>VLOOKUP($AD257,STARING_REEKSEN!$A:$I,7,0)/100</f>
        <v>0.25600000000000001</v>
      </c>
      <c r="AH257" s="4">
        <f t="shared" si="30"/>
        <v>0.2</v>
      </c>
      <c r="AI257" s="4">
        <f t="shared" si="31"/>
        <v>0.78125</v>
      </c>
      <c r="AJ257" s="4">
        <f t="shared" si="32"/>
        <v>8.8000000000000009E-2</v>
      </c>
      <c r="AK257" s="4">
        <f t="shared" si="33"/>
        <v>0.12</v>
      </c>
      <c r="AL257" s="4">
        <f t="shared" si="34"/>
        <v>0.37</v>
      </c>
      <c r="AM257" s="4">
        <f t="shared" si="35"/>
        <v>0.49</v>
      </c>
      <c r="AN257">
        <f t="shared" si="36"/>
        <v>0.02</v>
      </c>
      <c r="AO257">
        <f t="shared" si="37"/>
        <v>0</v>
      </c>
      <c r="AP257">
        <f t="shared" si="38"/>
        <v>0</v>
      </c>
    </row>
    <row r="258" spans="1:42" x14ac:dyDescent="0.2">
      <c r="A258" s="4">
        <v>415</v>
      </c>
      <c r="B258" s="4">
        <v>28</v>
      </c>
      <c r="C258" s="5">
        <v>15360</v>
      </c>
      <c r="D258" s="5" t="s">
        <v>146</v>
      </c>
      <c r="E258" s="5" t="s">
        <v>714</v>
      </c>
      <c r="F258" s="5">
        <v>1</v>
      </c>
      <c r="G258" s="5" t="s">
        <v>742</v>
      </c>
      <c r="H258" s="5">
        <v>0</v>
      </c>
      <c r="I258" s="5">
        <v>25</v>
      </c>
      <c r="J258" s="23">
        <v>3.5</v>
      </c>
      <c r="K258" s="7">
        <v>1</v>
      </c>
      <c r="L258" s="7">
        <v>6</v>
      </c>
      <c r="M258" s="8">
        <v>40</v>
      </c>
      <c r="N258" s="5">
        <v>35</v>
      </c>
      <c r="O258" s="5">
        <v>50</v>
      </c>
      <c r="P258" s="9">
        <v>52</v>
      </c>
      <c r="Q258" s="10">
        <v>92</v>
      </c>
      <c r="R258" s="5">
        <v>80</v>
      </c>
      <c r="S258" s="5">
        <v>100</v>
      </c>
      <c r="T258" s="5">
        <v>85</v>
      </c>
      <c r="U258" s="5">
        <v>70</v>
      </c>
      <c r="V258" s="5">
        <v>100</v>
      </c>
      <c r="W258" s="11">
        <v>7.2</v>
      </c>
      <c r="X258" s="7">
        <v>6.8</v>
      </c>
      <c r="Y258" s="7">
        <v>7.8</v>
      </c>
      <c r="Z258" s="12">
        <v>3</v>
      </c>
      <c r="AA258" s="4">
        <v>1.23507228574372</v>
      </c>
      <c r="AB258" s="5">
        <v>210</v>
      </c>
      <c r="AC258" s="5">
        <v>1</v>
      </c>
      <c r="AD258" s="5" t="s">
        <v>780</v>
      </c>
      <c r="AE258" s="4">
        <f>VLOOKUP($AD258,STARING_REEKSEN!$A:$I,3,0)</f>
        <v>0</v>
      </c>
      <c r="AF258" s="4">
        <f>VLOOKUP($AD258,STARING_REEKSEN!$A:$I,4,0)</f>
        <v>0.51</v>
      </c>
      <c r="AG258" s="4">
        <f>VLOOKUP($AD258,STARING_REEKSEN!$A:$I,7,0)/100</f>
        <v>0.63600000000000001</v>
      </c>
      <c r="AH258" s="4">
        <f t="shared" ref="AH258:AH311" si="39">(I258-H258)/100</f>
        <v>0.25</v>
      </c>
      <c r="AI258" s="4">
        <f t="shared" ref="AI258:AI321" si="40">AH258/AG258</f>
        <v>0.39308176100628928</v>
      </c>
      <c r="AJ258" s="4">
        <f t="shared" ref="AJ258:AJ311" si="41">(AF258-AE258)*AH258</f>
        <v>0.1275</v>
      </c>
      <c r="AK258" s="4">
        <f t="shared" ref="AK258:AK313" si="42">J258*AH258</f>
        <v>0.875</v>
      </c>
      <c r="AL258" s="4">
        <f t="shared" ref="AL258:AL311" si="43">ROUND(SUMIF(A:A,A258,AH:AH)/SUMIF(A:A,A258,AI:AI),2)</f>
        <v>0.26</v>
      </c>
      <c r="AM258" s="4">
        <f t="shared" ref="AM258:AM311" si="44">ROUND(SUMIF(A:A,A258,AJ:AJ)/SUMIF(A:A,A258,AH:AH),2)</f>
        <v>0.46</v>
      </c>
      <c r="AN258">
        <f t="shared" ref="AN258:AN311" si="45">ROUND(SUMIF(A:A,A258,AK:AK)/SUMIF(A:A,A258,AH:AH),0)/100</f>
        <v>0.02</v>
      </c>
      <c r="AO258">
        <f t="shared" ref="AO258:AO313" si="46">IF(A258&lt;207,IF(NOT(A258=A257),IF(M258&gt;25,(I258-H258)/100,0),IF(AO257&gt;0,IF(M258&gt;25,(I258-H258)/100,0),0)),0)</f>
        <v>0</v>
      </c>
      <c r="AP258">
        <f t="shared" ref="AP258:AP321" si="47">SUMIF(A:A,A258,AO:AO)</f>
        <v>0</v>
      </c>
    </row>
    <row r="259" spans="1:42" x14ac:dyDescent="0.2">
      <c r="A259" s="4">
        <v>415</v>
      </c>
      <c r="B259" s="4">
        <v>28</v>
      </c>
      <c r="C259" s="5">
        <v>15360</v>
      </c>
      <c r="D259" s="5" t="s">
        <v>146</v>
      </c>
      <c r="E259" s="5" t="s">
        <v>714</v>
      </c>
      <c r="F259" s="5">
        <v>2</v>
      </c>
      <c r="G259" s="5" t="s">
        <v>702</v>
      </c>
      <c r="H259" s="5">
        <v>25</v>
      </c>
      <c r="I259" s="5">
        <v>60</v>
      </c>
      <c r="J259" s="23">
        <v>1.5</v>
      </c>
      <c r="K259" s="7">
        <v>0.5</v>
      </c>
      <c r="L259" s="7">
        <v>3</v>
      </c>
      <c r="M259" s="8">
        <v>45</v>
      </c>
      <c r="N259" s="5">
        <v>35</v>
      </c>
      <c r="O259" s="5">
        <v>50</v>
      </c>
      <c r="P259" s="9">
        <v>47</v>
      </c>
      <c r="Q259" s="10">
        <v>92</v>
      </c>
      <c r="R259" s="5">
        <v>80</v>
      </c>
      <c r="S259" s="5">
        <v>100</v>
      </c>
      <c r="T259" s="5">
        <v>85</v>
      </c>
      <c r="U259" s="5">
        <v>70</v>
      </c>
      <c r="V259" s="5">
        <v>100</v>
      </c>
      <c r="W259" s="11">
        <v>7.3</v>
      </c>
      <c r="X259" s="7">
        <v>6.8</v>
      </c>
      <c r="Y259" s="7">
        <v>7.8</v>
      </c>
      <c r="Z259" s="12">
        <v>4</v>
      </c>
      <c r="AA259" s="4">
        <v>1.25983643505137</v>
      </c>
      <c r="AB259" s="5">
        <v>210</v>
      </c>
      <c r="AC259" s="5">
        <v>0</v>
      </c>
      <c r="AD259" s="5" t="s">
        <v>720</v>
      </c>
      <c r="AE259" s="4">
        <f>VLOOKUP($AD259,STARING_REEKSEN!$A:$I,3,0)</f>
        <v>0</v>
      </c>
      <c r="AF259" s="4">
        <f>VLOOKUP($AD259,STARING_REEKSEN!$A:$I,4,0)</f>
        <v>0.49</v>
      </c>
      <c r="AG259" s="4">
        <f>VLOOKUP($AD259,STARING_REEKSEN!$A:$I,7,0)/100</f>
        <v>0.10800000000000001</v>
      </c>
      <c r="AH259" s="4">
        <f t="shared" si="39"/>
        <v>0.35</v>
      </c>
      <c r="AI259" s="4">
        <f t="shared" si="40"/>
        <v>3.24074074074074</v>
      </c>
      <c r="AJ259" s="4">
        <f t="shared" si="41"/>
        <v>0.17149999999999999</v>
      </c>
      <c r="AK259" s="4">
        <f t="shared" si="42"/>
        <v>0.52499999999999991</v>
      </c>
      <c r="AL259" s="4">
        <f t="shared" si="43"/>
        <v>0.26</v>
      </c>
      <c r="AM259" s="4">
        <f t="shared" si="44"/>
        <v>0.46</v>
      </c>
      <c r="AN259">
        <f t="shared" si="45"/>
        <v>0.02</v>
      </c>
      <c r="AO259">
        <f t="shared" si="46"/>
        <v>0</v>
      </c>
      <c r="AP259">
        <f t="shared" si="47"/>
        <v>0</v>
      </c>
    </row>
    <row r="260" spans="1:42" x14ac:dyDescent="0.2">
      <c r="A260" s="4">
        <v>415</v>
      </c>
      <c r="B260" s="4">
        <v>28</v>
      </c>
      <c r="C260" s="5">
        <v>15360</v>
      </c>
      <c r="D260" s="5" t="s">
        <v>146</v>
      </c>
      <c r="E260" s="5" t="s">
        <v>714</v>
      </c>
      <c r="F260" s="5">
        <v>3</v>
      </c>
      <c r="G260" s="5" t="s">
        <v>745</v>
      </c>
      <c r="H260" s="5">
        <v>60</v>
      </c>
      <c r="I260" s="5">
        <v>90</v>
      </c>
      <c r="J260" s="23">
        <v>1.5</v>
      </c>
      <c r="K260" s="7">
        <v>0.5</v>
      </c>
      <c r="L260" s="7">
        <v>3</v>
      </c>
      <c r="M260" s="8">
        <v>33</v>
      </c>
      <c r="N260" s="5">
        <v>25</v>
      </c>
      <c r="O260" s="5">
        <v>50</v>
      </c>
      <c r="P260" s="9">
        <v>37</v>
      </c>
      <c r="Q260" s="10">
        <v>70</v>
      </c>
      <c r="R260" s="5">
        <v>60</v>
      </c>
      <c r="S260" s="5">
        <v>100</v>
      </c>
      <c r="T260" s="5">
        <v>85</v>
      </c>
      <c r="U260" s="5">
        <v>70</v>
      </c>
      <c r="V260" s="5">
        <v>100</v>
      </c>
      <c r="W260" s="11">
        <v>7.3</v>
      </c>
      <c r="X260" s="7">
        <v>6.8</v>
      </c>
      <c r="Y260" s="7">
        <v>7.8</v>
      </c>
      <c r="Z260" s="12">
        <v>4</v>
      </c>
      <c r="AA260" s="4">
        <v>1.34038584750322</v>
      </c>
      <c r="AB260" s="5">
        <v>210</v>
      </c>
      <c r="AC260" s="5">
        <v>0</v>
      </c>
      <c r="AD260" s="5" t="s">
        <v>723</v>
      </c>
      <c r="AE260" s="4">
        <f>VLOOKUP($AD260,STARING_REEKSEN!$A:$I,3,0)</f>
        <v>0</v>
      </c>
      <c r="AF260" s="4">
        <f>VLOOKUP($AD260,STARING_REEKSEN!$A:$I,4,0)</f>
        <v>0.42</v>
      </c>
      <c r="AG260" s="4">
        <f>VLOOKUP($AD260,STARING_REEKSEN!$A:$I,7,0)/100</f>
        <v>0.61</v>
      </c>
      <c r="AH260" s="4">
        <f t="shared" si="39"/>
        <v>0.3</v>
      </c>
      <c r="AI260" s="4">
        <f t="shared" si="40"/>
        <v>0.49180327868852458</v>
      </c>
      <c r="AJ260" s="4">
        <f t="shared" si="41"/>
        <v>0.126</v>
      </c>
      <c r="AK260" s="4">
        <f t="shared" si="42"/>
        <v>0.44999999999999996</v>
      </c>
      <c r="AL260" s="4">
        <f t="shared" si="43"/>
        <v>0.26</v>
      </c>
      <c r="AM260" s="4">
        <f t="shared" si="44"/>
        <v>0.46</v>
      </c>
      <c r="AN260">
        <f t="shared" si="45"/>
        <v>0.02</v>
      </c>
      <c r="AO260">
        <f t="shared" si="46"/>
        <v>0</v>
      </c>
      <c r="AP260">
        <f t="shared" si="47"/>
        <v>0</v>
      </c>
    </row>
    <row r="261" spans="1:42" x14ac:dyDescent="0.2">
      <c r="A261" s="4">
        <v>415</v>
      </c>
      <c r="B261" s="4">
        <v>28</v>
      </c>
      <c r="C261" s="5">
        <v>15360</v>
      </c>
      <c r="D261" s="5" t="s">
        <v>146</v>
      </c>
      <c r="E261" s="5" t="s">
        <v>714</v>
      </c>
      <c r="F261" s="5">
        <v>4</v>
      </c>
      <c r="G261" s="5" t="s">
        <v>746</v>
      </c>
      <c r="H261" s="5">
        <v>90</v>
      </c>
      <c r="I261" s="5">
        <v>120</v>
      </c>
      <c r="J261" s="23">
        <v>0.8</v>
      </c>
      <c r="K261" s="7">
        <v>0.5</v>
      </c>
      <c r="L261" s="7">
        <v>3</v>
      </c>
      <c r="M261" s="8">
        <v>30</v>
      </c>
      <c r="N261" s="5">
        <v>25</v>
      </c>
      <c r="O261" s="5">
        <v>50</v>
      </c>
      <c r="P261" s="9">
        <v>35</v>
      </c>
      <c r="Q261" s="10">
        <v>65</v>
      </c>
      <c r="R261" s="5">
        <v>50</v>
      </c>
      <c r="S261" s="5">
        <v>100</v>
      </c>
      <c r="T261" s="5">
        <v>85</v>
      </c>
      <c r="U261" s="5">
        <v>70</v>
      </c>
      <c r="V261" s="5">
        <v>100</v>
      </c>
      <c r="W261" s="11">
        <v>7.3</v>
      </c>
      <c r="X261" s="7">
        <v>6.8</v>
      </c>
      <c r="Y261" s="7">
        <v>7.8</v>
      </c>
      <c r="Z261" s="12">
        <v>4</v>
      </c>
      <c r="AA261" s="4">
        <v>1.38965973825831</v>
      </c>
      <c r="AB261" s="5">
        <v>210</v>
      </c>
      <c r="AC261" s="5">
        <v>0</v>
      </c>
      <c r="AD261" s="5" t="s">
        <v>723</v>
      </c>
      <c r="AE261" s="4">
        <f>VLOOKUP($AD261,STARING_REEKSEN!$A:$I,3,0)</f>
        <v>0</v>
      </c>
      <c r="AF261" s="4">
        <f>VLOOKUP($AD261,STARING_REEKSEN!$A:$I,4,0)</f>
        <v>0.42</v>
      </c>
      <c r="AG261" s="4">
        <f>VLOOKUP($AD261,STARING_REEKSEN!$A:$I,7,0)/100</f>
        <v>0.61</v>
      </c>
      <c r="AH261" s="4">
        <f t="shared" si="39"/>
        <v>0.3</v>
      </c>
      <c r="AI261" s="4">
        <f t="shared" si="40"/>
        <v>0.49180327868852458</v>
      </c>
      <c r="AJ261" s="4">
        <f t="shared" si="41"/>
        <v>0.126</v>
      </c>
      <c r="AK261" s="4">
        <f t="shared" si="42"/>
        <v>0.24</v>
      </c>
      <c r="AL261" s="4">
        <f t="shared" si="43"/>
        <v>0.26</v>
      </c>
      <c r="AM261" s="4">
        <f t="shared" si="44"/>
        <v>0.46</v>
      </c>
      <c r="AN261">
        <f t="shared" si="45"/>
        <v>0.02</v>
      </c>
      <c r="AO261">
        <f t="shared" si="46"/>
        <v>0</v>
      </c>
      <c r="AP261">
        <f t="shared" si="47"/>
        <v>0</v>
      </c>
    </row>
    <row r="262" spans="1:42" x14ac:dyDescent="0.2">
      <c r="A262" s="4">
        <v>416</v>
      </c>
      <c r="B262" s="4">
        <v>59</v>
      </c>
      <c r="C262" s="5">
        <v>15240</v>
      </c>
      <c r="D262" s="5" t="s">
        <v>304</v>
      </c>
      <c r="E262" s="5" t="s">
        <v>714</v>
      </c>
      <c r="F262" s="5">
        <v>1</v>
      </c>
      <c r="G262" s="5" t="s">
        <v>742</v>
      </c>
      <c r="H262" s="5">
        <v>0</v>
      </c>
      <c r="I262" s="5">
        <v>25</v>
      </c>
      <c r="J262" s="23">
        <v>2</v>
      </c>
      <c r="K262" s="7">
        <v>1</v>
      </c>
      <c r="L262" s="7">
        <v>3</v>
      </c>
      <c r="M262" s="8">
        <v>14</v>
      </c>
      <c r="N262" s="5">
        <v>8</v>
      </c>
      <c r="O262" s="5">
        <v>18</v>
      </c>
      <c r="P262" s="9">
        <v>34</v>
      </c>
      <c r="Q262" s="10">
        <v>48</v>
      </c>
      <c r="R262" s="5">
        <v>25</v>
      </c>
      <c r="S262" s="5">
        <v>60</v>
      </c>
      <c r="T262" s="5">
        <v>85</v>
      </c>
      <c r="U262" s="5">
        <v>70</v>
      </c>
      <c r="V262" s="5">
        <v>130</v>
      </c>
      <c r="W262" s="11">
        <v>7.4</v>
      </c>
      <c r="X262" s="7">
        <v>7.1</v>
      </c>
      <c r="Y262" s="7">
        <v>7.8</v>
      </c>
      <c r="Z262" s="12">
        <v>4.5</v>
      </c>
      <c r="AA262" s="4">
        <v>1.4721579208936499</v>
      </c>
      <c r="AB262" s="5">
        <v>210</v>
      </c>
      <c r="AC262" s="5">
        <v>1</v>
      </c>
      <c r="AD262" s="5" t="s">
        <v>751</v>
      </c>
      <c r="AE262" s="4">
        <f>VLOOKUP($AD262,STARING_REEKSEN!$A:$I,3,0)</f>
        <v>0</v>
      </c>
      <c r="AF262" s="4">
        <f>VLOOKUP($AD262,STARING_REEKSEN!$A:$I,4,0)</f>
        <v>0.4</v>
      </c>
      <c r="AG262" s="4">
        <f>VLOOKUP($AD262,STARING_REEKSEN!$A:$I,7,0)/100</f>
        <v>0.22899999999999998</v>
      </c>
      <c r="AH262" s="4">
        <f t="shared" si="39"/>
        <v>0.25</v>
      </c>
      <c r="AI262" s="4">
        <f t="shared" si="40"/>
        <v>1.0917030567685591</v>
      </c>
      <c r="AJ262" s="4">
        <f t="shared" si="41"/>
        <v>0.1</v>
      </c>
      <c r="AK262" s="4">
        <f t="shared" si="42"/>
        <v>0.5</v>
      </c>
      <c r="AL262" s="4">
        <f t="shared" si="43"/>
        <v>0.25</v>
      </c>
      <c r="AM262" s="4">
        <f t="shared" si="44"/>
        <v>0.41</v>
      </c>
      <c r="AN262">
        <f t="shared" si="45"/>
        <v>0.01</v>
      </c>
      <c r="AO262">
        <f t="shared" si="46"/>
        <v>0</v>
      </c>
      <c r="AP262">
        <f t="shared" si="47"/>
        <v>0</v>
      </c>
    </row>
    <row r="263" spans="1:42" x14ac:dyDescent="0.2">
      <c r="A263" s="4">
        <v>416</v>
      </c>
      <c r="B263" s="4">
        <v>59</v>
      </c>
      <c r="C263" s="5">
        <v>15240</v>
      </c>
      <c r="D263" s="5" t="s">
        <v>304</v>
      </c>
      <c r="E263" s="5" t="s">
        <v>714</v>
      </c>
      <c r="F263" s="5">
        <v>2</v>
      </c>
      <c r="G263" s="5" t="s">
        <v>690</v>
      </c>
      <c r="H263" s="5">
        <v>25</v>
      </c>
      <c r="I263" s="5">
        <v>50</v>
      </c>
      <c r="J263" s="23">
        <v>0.8</v>
      </c>
      <c r="K263" s="7">
        <v>0.5</v>
      </c>
      <c r="L263" s="7">
        <v>2</v>
      </c>
      <c r="M263" s="8">
        <v>14</v>
      </c>
      <c r="N263" s="5">
        <v>8</v>
      </c>
      <c r="O263" s="5">
        <v>18</v>
      </c>
      <c r="P263" s="9">
        <v>34</v>
      </c>
      <c r="Q263" s="10">
        <v>48</v>
      </c>
      <c r="R263" s="5">
        <v>25</v>
      </c>
      <c r="S263" s="5">
        <v>60</v>
      </c>
      <c r="T263" s="5">
        <v>85</v>
      </c>
      <c r="U263" s="5">
        <v>70</v>
      </c>
      <c r="V263" s="5">
        <v>130</v>
      </c>
      <c r="W263" s="11">
        <v>7.4</v>
      </c>
      <c r="X263" s="7">
        <v>7.1</v>
      </c>
      <c r="Y263" s="7">
        <v>7.8</v>
      </c>
      <c r="Z263" s="12">
        <v>5</v>
      </c>
      <c r="AA263" s="4">
        <v>1.52438881861959</v>
      </c>
      <c r="AB263" s="5">
        <v>210</v>
      </c>
      <c r="AC263" s="5">
        <v>0</v>
      </c>
      <c r="AD263" s="5" t="s">
        <v>752</v>
      </c>
      <c r="AE263" s="4">
        <f>VLOOKUP($AD263,STARING_REEKSEN!$A:$I,3,0)</f>
        <v>0</v>
      </c>
      <c r="AF263" s="4">
        <f>VLOOKUP($AD263,STARING_REEKSEN!$A:$I,4,0)</f>
        <v>0.41</v>
      </c>
      <c r="AG263" s="4">
        <f>VLOOKUP($AD263,STARING_REEKSEN!$A:$I,7,0)/100</f>
        <v>0.24</v>
      </c>
      <c r="AH263" s="4">
        <f t="shared" si="39"/>
        <v>0.25</v>
      </c>
      <c r="AI263" s="4">
        <f t="shared" si="40"/>
        <v>1.0416666666666667</v>
      </c>
      <c r="AJ263" s="4">
        <f t="shared" si="41"/>
        <v>0.10249999999999999</v>
      </c>
      <c r="AK263" s="4">
        <f t="shared" si="42"/>
        <v>0.2</v>
      </c>
      <c r="AL263" s="4">
        <f t="shared" si="43"/>
        <v>0.25</v>
      </c>
      <c r="AM263" s="4">
        <f t="shared" si="44"/>
        <v>0.41</v>
      </c>
      <c r="AN263">
        <f t="shared" si="45"/>
        <v>0.01</v>
      </c>
      <c r="AO263">
        <f t="shared" si="46"/>
        <v>0</v>
      </c>
      <c r="AP263">
        <f t="shared" si="47"/>
        <v>0</v>
      </c>
    </row>
    <row r="264" spans="1:42" x14ac:dyDescent="0.2">
      <c r="A264" s="4">
        <v>416</v>
      </c>
      <c r="B264" s="4">
        <v>59</v>
      </c>
      <c r="C264" s="5">
        <v>15240</v>
      </c>
      <c r="D264" s="5" t="s">
        <v>304</v>
      </c>
      <c r="E264" s="5" t="s">
        <v>714</v>
      </c>
      <c r="F264" s="5">
        <v>3</v>
      </c>
      <c r="G264" s="5" t="s">
        <v>740</v>
      </c>
      <c r="H264" s="5">
        <v>50</v>
      </c>
      <c r="I264" s="5">
        <v>120</v>
      </c>
      <c r="J264" s="23">
        <v>0.7</v>
      </c>
      <c r="K264" s="7">
        <v>0.2</v>
      </c>
      <c r="L264" s="7">
        <v>2</v>
      </c>
      <c r="M264" s="8">
        <v>9</v>
      </c>
      <c r="N264" s="5">
        <v>4</v>
      </c>
      <c r="O264" s="5">
        <v>18</v>
      </c>
      <c r="P264" s="9">
        <v>26</v>
      </c>
      <c r="Q264" s="10">
        <v>35</v>
      </c>
      <c r="R264" s="5">
        <v>25</v>
      </c>
      <c r="S264" s="5">
        <v>60</v>
      </c>
      <c r="T264" s="5">
        <v>85</v>
      </c>
      <c r="U264" s="5">
        <v>70</v>
      </c>
      <c r="V264" s="5">
        <v>130</v>
      </c>
      <c r="W264" s="11">
        <v>7.4</v>
      </c>
      <c r="X264" s="7">
        <v>7.1</v>
      </c>
      <c r="Y264" s="7">
        <v>7.8</v>
      </c>
      <c r="Z264" s="12">
        <v>7.5</v>
      </c>
      <c r="AA264" s="4">
        <v>1.5786891632184299</v>
      </c>
      <c r="AB264" s="5">
        <v>210</v>
      </c>
      <c r="AC264" s="5">
        <v>0</v>
      </c>
      <c r="AD264" s="5" t="s">
        <v>782</v>
      </c>
      <c r="AE264" s="4">
        <f>VLOOKUP($AD264,STARING_REEKSEN!$A:$I,3,0)</f>
        <v>0</v>
      </c>
      <c r="AF264" s="4">
        <f>VLOOKUP($AD264,STARING_REEKSEN!$A:$I,4,0)</f>
        <v>0.42</v>
      </c>
      <c r="AG264" s="4">
        <f>VLOOKUP($AD264,STARING_REEKSEN!$A:$I,7,0)/100</f>
        <v>0.26400000000000001</v>
      </c>
      <c r="AH264" s="4">
        <f t="shared" si="39"/>
        <v>0.7</v>
      </c>
      <c r="AI264" s="4">
        <f t="shared" si="40"/>
        <v>2.6515151515151514</v>
      </c>
      <c r="AJ264" s="4">
        <f t="shared" si="41"/>
        <v>0.29399999999999998</v>
      </c>
      <c r="AK264" s="4">
        <f t="shared" si="42"/>
        <v>0.48999999999999994</v>
      </c>
      <c r="AL264" s="4">
        <f t="shared" si="43"/>
        <v>0.25</v>
      </c>
      <c r="AM264" s="4">
        <f t="shared" si="44"/>
        <v>0.41</v>
      </c>
      <c r="AN264">
        <f t="shared" si="45"/>
        <v>0.01</v>
      </c>
      <c r="AO264">
        <f t="shared" si="46"/>
        <v>0</v>
      </c>
      <c r="AP264">
        <f t="shared" si="47"/>
        <v>0</v>
      </c>
    </row>
    <row r="265" spans="1:42" x14ac:dyDescent="0.2">
      <c r="A265" s="4">
        <v>417</v>
      </c>
      <c r="B265" s="4">
        <v>50</v>
      </c>
      <c r="C265" s="5">
        <v>16210</v>
      </c>
      <c r="D265" s="5" t="s">
        <v>338</v>
      </c>
      <c r="E265" s="5" t="s">
        <v>685</v>
      </c>
      <c r="F265" s="5">
        <v>1</v>
      </c>
      <c r="G265" s="5" t="s">
        <v>742</v>
      </c>
      <c r="H265" s="5">
        <v>0</v>
      </c>
      <c r="I265" s="5">
        <v>25</v>
      </c>
      <c r="J265" s="23">
        <v>4</v>
      </c>
      <c r="K265" s="7">
        <v>2</v>
      </c>
      <c r="L265" s="7">
        <v>6</v>
      </c>
      <c r="M265" s="8">
        <v>15</v>
      </c>
      <c r="N265" s="5">
        <v>8</v>
      </c>
      <c r="O265" s="5">
        <v>18</v>
      </c>
      <c r="P265" s="9">
        <v>20</v>
      </c>
      <c r="Q265" s="10">
        <v>35</v>
      </c>
      <c r="R265" s="5">
        <v>25</v>
      </c>
      <c r="S265" s="5">
        <v>55</v>
      </c>
      <c r="T265" s="5">
        <v>170</v>
      </c>
      <c r="U265" s="5">
        <v>150</v>
      </c>
      <c r="V265" s="5">
        <v>210</v>
      </c>
      <c r="W265" s="11">
        <v>5.2</v>
      </c>
      <c r="X265" s="7">
        <v>5</v>
      </c>
      <c r="Y265" s="7">
        <v>6.5</v>
      </c>
      <c r="Z265" s="12">
        <v>0.1</v>
      </c>
      <c r="AA265" s="4">
        <v>1.3880504628948001</v>
      </c>
      <c r="AB265" s="5">
        <v>320</v>
      </c>
      <c r="AC265" s="5">
        <v>1</v>
      </c>
      <c r="AD265" s="5" t="s">
        <v>751</v>
      </c>
      <c r="AE265" s="4">
        <f>VLOOKUP($AD265,STARING_REEKSEN!$A:$I,3,0)</f>
        <v>0</v>
      </c>
      <c r="AF265" s="4">
        <f>VLOOKUP($AD265,STARING_REEKSEN!$A:$I,4,0)</f>
        <v>0.4</v>
      </c>
      <c r="AG265" s="4">
        <f>VLOOKUP($AD265,STARING_REEKSEN!$A:$I,7,0)/100</f>
        <v>0.22899999999999998</v>
      </c>
      <c r="AH265" s="4">
        <f t="shared" si="39"/>
        <v>0.25</v>
      </c>
      <c r="AI265" s="4">
        <f t="shared" si="40"/>
        <v>1.0917030567685591</v>
      </c>
      <c r="AJ265" s="4">
        <f t="shared" si="41"/>
        <v>0.1</v>
      </c>
      <c r="AK265" s="4">
        <f t="shared" si="42"/>
        <v>1</v>
      </c>
      <c r="AL265" s="4">
        <f t="shared" si="43"/>
        <v>0.25</v>
      </c>
      <c r="AM265" s="4">
        <f t="shared" si="44"/>
        <v>0.43</v>
      </c>
      <c r="AN265">
        <f t="shared" si="45"/>
        <v>0.01</v>
      </c>
      <c r="AO265">
        <f t="shared" si="46"/>
        <v>0</v>
      </c>
      <c r="AP265">
        <f t="shared" si="47"/>
        <v>0</v>
      </c>
    </row>
    <row r="266" spans="1:42" x14ac:dyDescent="0.2">
      <c r="A266" s="4">
        <v>417</v>
      </c>
      <c r="B266" s="4">
        <v>50</v>
      </c>
      <c r="C266" s="5">
        <v>16210</v>
      </c>
      <c r="D266" s="5" t="s">
        <v>338</v>
      </c>
      <c r="E266" s="5" t="s">
        <v>685</v>
      </c>
      <c r="F266" s="5">
        <v>2</v>
      </c>
      <c r="G266" s="5" t="s">
        <v>690</v>
      </c>
      <c r="H266" s="5">
        <v>25</v>
      </c>
      <c r="I266" s="5">
        <v>45</v>
      </c>
      <c r="J266" s="23">
        <v>1</v>
      </c>
      <c r="K266" s="7">
        <v>0.5</v>
      </c>
      <c r="L266" s="7">
        <v>3</v>
      </c>
      <c r="M266" s="8">
        <v>15</v>
      </c>
      <c r="N266" s="5">
        <v>8</v>
      </c>
      <c r="O266" s="5">
        <v>18</v>
      </c>
      <c r="P266" s="9">
        <v>20</v>
      </c>
      <c r="Q266" s="10">
        <v>35</v>
      </c>
      <c r="R266" s="5">
        <v>25</v>
      </c>
      <c r="S266" s="5">
        <v>55</v>
      </c>
      <c r="T266" s="5">
        <v>170</v>
      </c>
      <c r="U266" s="5">
        <v>150</v>
      </c>
      <c r="V266" s="5">
        <v>210</v>
      </c>
      <c r="W266" s="11">
        <v>5.5</v>
      </c>
      <c r="X266" s="7">
        <v>5</v>
      </c>
      <c r="Y266" s="7">
        <v>6.5</v>
      </c>
      <c r="Z266" s="12">
        <v>0.1</v>
      </c>
      <c r="AA266" s="4">
        <v>1.50444940912749</v>
      </c>
      <c r="AB266" s="5">
        <v>320</v>
      </c>
      <c r="AC266" s="5">
        <v>0</v>
      </c>
      <c r="AD266" s="5" t="s">
        <v>752</v>
      </c>
      <c r="AE266" s="4">
        <f>VLOOKUP($AD266,STARING_REEKSEN!$A:$I,3,0)</f>
        <v>0</v>
      </c>
      <c r="AF266" s="4">
        <f>VLOOKUP($AD266,STARING_REEKSEN!$A:$I,4,0)</f>
        <v>0.41</v>
      </c>
      <c r="AG266" s="4">
        <f>VLOOKUP($AD266,STARING_REEKSEN!$A:$I,7,0)/100</f>
        <v>0.24</v>
      </c>
      <c r="AH266" s="4">
        <f t="shared" si="39"/>
        <v>0.2</v>
      </c>
      <c r="AI266" s="4">
        <f t="shared" si="40"/>
        <v>0.83333333333333337</v>
      </c>
      <c r="AJ266" s="4">
        <f t="shared" si="41"/>
        <v>8.2000000000000003E-2</v>
      </c>
      <c r="AK266" s="4">
        <f t="shared" si="42"/>
        <v>0.2</v>
      </c>
      <c r="AL266" s="4">
        <f t="shared" si="43"/>
        <v>0.25</v>
      </c>
      <c r="AM266" s="4">
        <f t="shared" si="44"/>
        <v>0.43</v>
      </c>
      <c r="AN266">
        <f t="shared" si="45"/>
        <v>0.01</v>
      </c>
      <c r="AO266">
        <f t="shared" si="46"/>
        <v>0</v>
      </c>
      <c r="AP266">
        <f t="shared" si="47"/>
        <v>0</v>
      </c>
    </row>
    <row r="267" spans="1:42" x14ac:dyDescent="0.2">
      <c r="A267" s="4">
        <v>417</v>
      </c>
      <c r="B267" s="4">
        <v>50</v>
      </c>
      <c r="C267" s="5">
        <v>16210</v>
      </c>
      <c r="D267" s="5" t="s">
        <v>338</v>
      </c>
      <c r="E267" s="5" t="s">
        <v>685</v>
      </c>
      <c r="F267" s="5">
        <v>3</v>
      </c>
      <c r="G267" s="5" t="s">
        <v>740</v>
      </c>
      <c r="H267" s="5">
        <v>45</v>
      </c>
      <c r="I267" s="5">
        <v>120</v>
      </c>
      <c r="J267" s="23">
        <v>0.7</v>
      </c>
      <c r="K267" s="7">
        <v>0.5</v>
      </c>
      <c r="L267" s="7">
        <v>3</v>
      </c>
      <c r="M267" s="8">
        <v>18</v>
      </c>
      <c r="N267" s="5">
        <v>8</v>
      </c>
      <c r="O267" s="5">
        <v>25</v>
      </c>
      <c r="P267" s="9">
        <v>24</v>
      </c>
      <c r="Q267" s="10">
        <v>42</v>
      </c>
      <c r="R267" s="5">
        <v>25</v>
      </c>
      <c r="S267" s="5">
        <v>55</v>
      </c>
      <c r="T267" s="5">
        <v>170</v>
      </c>
      <c r="U267" s="5">
        <v>150</v>
      </c>
      <c r="V267" s="5">
        <v>210</v>
      </c>
      <c r="W267" s="11">
        <v>5.5</v>
      </c>
      <c r="X267" s="7">
        <v>5</v>
      </c>
      <c r="Y267" s="7">
        <v>6.5</v>
      </c>
      <c r="Z267" s="12">
        <v>0.1</v>
      </c>
      <c r="AA267" s="4">
        <v>1.49429496283186</v>
      </c>
      <c r="AB267" s="5">
        <v>320</v>
      </c>
      <c r="AC267" s="5">
        <v>0</v>
      </c>
      <c r="AD267" s="5" t="s">
        <v>741</v>
      </c>
      <c r="AE267" s="4">
        <f>VLOOKUP($AD267,STARING_REEKSEN!$A:$I,3,0)</f>
        <v>0</v>
      </c>
      <c r="AF267" s="4">
        <f>VLOOKUP($AD267,STARING_REEKSEN!$A:$I,4,0)</f>
        <v>0.44</v>
      </c>
      <c r="AG267" s="4">
        <f>VLOOKUP($AD267,STARING_REEKSEN!$A:$I,7,0)/100</f>
        <v>0.25600000000000001</v>
      </c>
      <c r="AH267" s="4">
        <f t="shared" si="39"/>
        <v>0.75</v>
      </c>
      <c r="AI267" s="4">
        <f t="shared" si="40"/>
        <v>2.9296875</v>
      </c>
      <c r="AJ267" s="4">
        <f t="shared" si="41"/>
        <v>0.33</v>
      </c>
      <c r="AK267" s="4">
        <f t="shared" si="42"/>
        <v>0.52499999999999991</v>
      </c>
      <c r="AL267" s="4">
        <f t="shared" si="43"/>
        <v>0.25</v>
      </c>
      <c r="AM267" s="4">
        <f t="shared" si="44"/>
        <v>0.43</v>
      </c>
      <c r="AN267">
        <f t="shared" si="45"/>
        <v>0.01</v>
      </c>
      <c r="AO267">
        <f t="shared" si="46"/>
        <v>0</v>
      </c>
      <c r="AP267">
        <f t="shared" si="47"/>
        <v>0</v>
      </c>
    </row>
    <row r="268" spans="1:42" x14ac:dyDescent="0.2">
      <c r="A268" s="4">
        <v>418</v>
      </c>
      <c r="B268" s="4">
        <v>53</v>
      </c>
      <c r="C268" s="5">
        <v>15270</v>
      </c>
      <c r="D268" s="5" t="s">
        <v>310</v>
      </c>
      <c r="E268" s="5" t="s">
        <v>714</v>
      </c>
      <c r="F268" s="5">
        <v>1</v>
      </c>
      <c r="G268" s="5" t="s">
        <v>742</v>
      </c>
      <c r="H268" s="5">
        <v>0</v>
      </c>
      <c r="I268" s="5">
        <v>25</v>
      </c>
      <c r="J268" s="23">
        <v>2</v>
      </c>
      <c r="K268" s="7">
        <v>1</v>
      </c>
      <c r="L268" s="7">
        <v>4</v>
      </c>
      <c r="M268" s="8">
        <v>22</v>
      </c>
      <c r="N268" s="5">
        <v>18</v>
      </c>
      <c r="O268" s="5">
        <v>25</v>
      </c>
      <c r="P268" s="9">
        <v>43</v>
      </c>
      <c r="Q268" s="10">
        <v>65</v>
      </c>
      <c r="R268" s="5">
        <v>30</v>
      </c>
      <c r="S268" s="5">
        <v>70</v>
      </c>
      <c r="T268" s="5">
        <v>95</v>
      </c>
      <c r="U268" s="5">
        <v>70</v>
      </c>
      <c r="V268" s="5">
        <v>130</v>
      </c>
      <c r="W268" s="11">
        <v>7.4</v>
      </c>
      <c r="X268" s="7">
        <v>7.1</v>
      </c>
      <c r="Y268" s="7">
        <v>7.8</v>
      </c>
      <c r="Z268" s="12">
        <v>7</v>
      </c>
      <c r="AA268" s="4">
        <v>1.40632151110342</v>
      </c>
      <c r="AB268" s="5">
        <v>210</v>
      </c>
      <c r="AC268" s="5">
        <v>1</v>
      </c>
      <c r="AD268" s="5" t="s">
        <v>722</v>
      </c>
      <c r="AE268" s="4">
        <f>VLOOKUP($AD268,STARING_REEKSEN!$A:$I,3,0)</f>
        <v>0</v>
      </c>
      <c r="AF268" s="4">
        <f>VLOOKUP($AD268,STARING_REEKSEN!$A:$I,4,0)</f>
        <v>0.43</v>
      </c>
      <c r="AG268" s="4">
        <f>VLOOKUP($AD268,STARING_REEKSEN!$A:$I,7,0)/100</f>
        <v>1.54E-2</v>
      </c>
      <c r="AH268" s="4">
        <f t="shared" si="39"/>
        <v>0.25</v>
      </c>
      <c r="AI268" s="4">
        <f t="shared" si="40"/>
        <v>16.233766233766232</v>
      </c>
      <c r="AJ268" s="4">
        <f t="shared" si="41"/>
        <v>0.1075</v>
      </c>
      <c r="AK268" s="4">
        <f t="shared" si="42"/>
        <v>0.5</v>
      </c>
      <c r="AL268" s="4">
        <f t="shared" si="43"/>
        <v>0.06</v>
      </c>
      <c r="AM268" s="4">
        <f t="shared" si="44"/>
        <v>0.42</v>
      </c>
      <c r="AN268">
        <f t="shared" si="45"/>
        <v>0.01</v>
      </c>
      <c r="AO268">
        <f t="shared" si="46"/>
        <v>0</v>
      </c>
      <c r="AP268">
        <f t="shared" si="47"/>
        <v>0</v>
      </c>
    </row>
    <row r="269" spans="1:42" x14ac:dyDescent="0.2">
      <c r="A269" s="4">
        <v>418</v>
      </c>
      <c r="B269" s="4">
        <v>53</v>
      </c>
      <c r="C269" s="5">
        <v>15270</v>
      </c>
      <c r="D269" s="5" t="s">
        <v>310</v>
      </c>
      <c r="E269" s="5" t="s">
        <v>714</v>
      </c>
      <c r="F269" s="5">
        <v>2</v>
      </c>
      <c r="G269" s="5" t="s">
        <v>690</v>
      </c>
      <c r="H269" s="5">
        <v>25</v>
      </c>
      <c r="I269" s="5">
        <v>50</v>
      </c>
      <c r="J269" s="23">
        <v>1.2</v>
      </c>
      <c r="K269" s="7">
        <v>0.5</v>
      </c>
      <c r="L269" s="7">
        <v>2</v>
      </c>
      <c r="M269" s="8">
        <v>22</v>
      </c>
      <c r="N269" s="5">
        <v>18</v>
      </c>
      <c r="O269" s="5">
        <v>25</v>
      </c>
      <c r="P269" s="9">
        <v>43</v>
      </c>
      <c r="Q269" s="10">
        <v>65</v>
      </c>
      <c r="R269" s="5">
        <v>30</v>
      </c>
      <c r="S269" s="5">
        <v>70</v>
      </c>
      <c r="T269" s="5">
        <v>95</v>
      </c>
      <c r="U269" s="5">
        <v>70</v>
      </c>
      <c r="V269" s="5">
        <v>130</v>
      </c>
      <c r="W269" s="11">
        <v>7.4</v>
      </c>
      <c r="X269" s="7">
        <v>7.1</v>
      </c>
      <c r="Y269" s="7">
        <v>7.8</v>
      </c>
      <c r="Z269" s="12">
        <v>7</v>
      </c>
      <c r="AA269" s="4">
        <v>1.43538345717939</v>
      </c>
      <c r="AB269" s="5">
        <v>210</v>
      </c>
      <c r="AC269" s="5">
        <v>0</v>
      </c>
      <c r="AD269" s="5" t="s">
        <v>741</v>
      </c>
      <c r="AE269" s="4">
        <f>VLOOKUP($AD269,STARING_REEKSEN!$A:$I,3,0)</f>
        <v>0</v>
      </c>
      <c r="AF269" s="4">
        <f>VLOOKUP($AD269,STARING_REEKSEN!$A:$I,4,0)</f>
        <v>0.44</v>
      </c>
      <c r="AG269" s="4">
        <f>VLOOKUP($AD269,STARING_REEKSEN!$A:$I,7,0)/100</f>
        <v>0.25600000000000001</v>
      </c>
      <c r="AH269" s="4">
        <f t="shared" si="39"/>
        <v>0.25</v>
      </c>
      <c r="AI269" s="4">
        <f t="shared" si="40"/>
        <v>0.9765625</v>
      </c>
      <c r="AJ269" s="4">
        <f t="shared" si="41"/>
        <v>0.11</v>
      </c>
      <c r="AK269" s="4">
        <f t="shared" si="42"/>
        <v>0.3</v>
      </c>
      <c r="AL269" s="4">
        <f t="shared" si="43"/>
        <v>0.06</v>
      </c>
      <c r="AM269" s="4">
        <f t="shared" si="44"/>
        <v>0.42</v>
      </c>
      <c r="AN269">
        <f t="shared" si="45"/>
        <v>0.01</v>
      </c>
      <c r="AO269">
        <f t="shared" si="46"/>
        <v>0</v>
      </c>
      <c r="AP269">
        <f t="shared" si="47"/>
        <v>0</v>
      </c>
    </row>
    <row r="270" spans="1:42" x14ac:dyDescent="0.2">
      <c r="A270" s="4">
        <v>418</v>
      </c>
      <c r="B270" s="4">
        <v>53</v>
      </c>
      <c r="C270" s="5">
        <v>15270</v>
      </c>
      <c r="D270" s="5" t="s">
        <v>310</v>
      </c>
      <c r="E270" s="5" t="s">
        <v>714</v>
      </c>
      <c r="F270" s="5">
        <v>3</v>
      </c>
      <c r="G270" s="5" t="s">
        <v>740</v>
      </c>
      <c r="H270" s="5">
        <v>50</v>
      </c>
      <c r="I270" s="5">
        <v>120</v>
      </c>
      <c r="J270" s="23">
        <v>0.6</v>
      </c>
      <c r="K270" s="7">
        <v>0.2</v>
      </c>
      <c r="L270" s="7">
        <v>2</v>
      </c>
      <c r="M270" s="8">
        <v>14</v>
      </c>
      <c r="N270" s="5">
        <v>8</v>
      </c>
      <c r="O270" s="5">
        <v>18</v>
      </c>
      <c r="P270" s="9">
        <v>34</v>
      </c>
      <c r="Q270" s="10">
        <v>48</v>
      </c>
      <c r="R270" s="5">
        <v>25</v>
      </c>
      <c r="S270" s="5">
        <v>60</v>
      </c>
      <c r="T270" s="5">
        <v>85</v>
      </c>
      <c r="U270" s="5">
        <v>70</v>
      </c>
      <c r="V270" s="5">
        <v>130</v>
      </c>
      <c r="W270" s="11">
        <v>7.4</v>
      </c>
      <c r="X270" s="7">
        <v>7.1</v>
      </c>
      <c r="Y270" s="7">
        <v>7.8</v>
      </c>
      <c r="Z270" s="12">
        <v>8</v>
      </c>
      <c r="AA270" s="4">
        <v>1.5377579653609299</v>
      </c>
      <c r="AB270" s="5">
        <v>210</v>
      </c>
      <c r="AC270" s="5">
        <v>0</v>
      </c>
      <c r="AD270" s="5" t="s">
        <v>752</v>
      </c>
      <c r="AE270" s="4">
        <f>VLOOKUP($AD270,STARING_REEKSEN!$A:$I,3,0)</f>
        <v>0</v>
      </c>
      <c r="AF270" s="4">
        <f>VLOOKUP($AD270,STARING_REEKSEN!$A:$I,4,0)</f>
        <v>0.41</v>
      </c>
      <c r="AG270" s="4">
        <f>VLOOKUP($AD270,STARING_REEKSEN!$A:$I,7,0)/100</f>
        <v>0.24</v>
      </c>
      <c r="AH270" s="4">
        <f t="shared" si="39"/>
        <v>0.7</v>
      </c>
      <c r="AI270" s="4">
        <f t="shared" si="40"/>
        <v>2.9166666666666665</v>
      </c>
      <c r="AJ270" s="4">
        <f t="shared" si="41"/>
        <v>0.28699999999999998</v>
      </c>
      <c r="AK270" s="4">
        <f t="shared" si="42"/>
        <v>0.42</v>
      </c>
      <c r="AL270" s="4">
        <f t="shared" si="43"/>
        <v>0.06</v>
      </c>
      <c r="AM270" s="4">
        <f t="shared" si="44"/>
        <v>0.42</v>
      </c>
      <c r="AN270">
        <f t="shared" si="45"/>
        <v>0.01</v>
      </c>
      <c r="AO270">
        <f t="shared" si="46"/>
        <v>0</v>
      </c>
      <c r="AP270">
        <f t="shared" si="47"/>
        <v>0</v>
      </c>
    </row>
    <row r="271" spans="1:42" x14ac:dyDescent="0.2">
      <c r="A271" s="4">
        <v>419</v>
      </c>
      <c r="B271" s="4">
        <v>55</v>
      </c>
      <c r="C271" s="5">
        <v>16090</v>
      </c>
      <c r="D271" s="5" t="s">
        <v>196</v>
      </c>
      <c r="E271" s="5" t="s">
        <v>714</v>
      </c>
      <c r="F271" s="5">
        <v>1</v>
      </c>
      <c r="G271" s="5" t="s">
        <v>742</v>
      </c>
      <c r="H271" s="5">
        <v>0</v>
      </c>
      <c r="I271" s="5">
        <v>25</v>
      </c>
      <c r="J271" s="23">
        <v>3</v>
      </c>
      <c r="K271" s="7">
        <v>1</v>
      </c>
      <c r="L271" s="7">
        <v>4</v>
      </c>
      <c r="M271" s="8">
        <v>23</v>
      </c>
      <c r="N271" s="5">
        <v>18</v>
      </c>
      <c r="O271" s="5">
        <v>35</v>
      </c>
      <c r="P271" s="9">
        <v>37</v>
      </c>
      <c r="Q271" s="10">
        <v>60</v>
      </c>
      <c r="R271" s="5">
        <v>40</v>
      </c>
      <c r="S271" s="5">
        <v>75</v>
      </c>
      <c r="T271" s="5">
        <v>150</v>
      </c>
      <c r="U271" s="5">
        <v>130</v>
      </c>
      <c r="V271" s="5">
        <v>180</v>
      </c>
      <c r="W271" s="11">
        <v>7.1</v>
      </c>
      <c r="X271" s="7">
        <v>6.5</v>
      </c>
      <c r="Y271" s="7">
        <v>7.5</v>
      </c>
      <c r="Z271" s="12">
        <v>1.6</v>
      </c>
      <c r="AA271" s="4">
        <v>1.3649617075887801</v>
      </c>
      <c r="AB271" s="5">
        <v>320</v>
      </c>
      <c r="AC271" s="5">
        <v>1</v>
      </c>
      <c r="AD271" s="5" t="s">
        <v>722</v>
      </c>
      <c r="AE271" s="4">
        <f>VLOOKUP($AD271,STARING_REEKSEN!$A:$I,3,0)</f>
        <v>0</v>
      </c>
      <c r="AF271" s="4">
        <f>VLOOKUP($AD271,STARING_REEKSEN!$A:$I,4,0)</f>
        <v>0.43</v>
      </c>
      <c r="AG271" s="4">
        <f>VLOOKUP($AD271,STARING_REEKSEN!$A:$I,7,0)/100</f>
        <v>1.54E-2</v>
      </c>
      <c r="AH271" s="4">
        <f t="shared" si="39"/>
        <v>0.25</v>
      </c>
      <c r="AI271" s="4">
        <f t="shared" si="40"/>
        <v>16.233766233766232</v>
      </c>
      <c r="AJ271" s="4">
        <f t="shared" si="41"/>
        <v>0.1075</v>
      </c>
      <c r="AK271" s="4">
        <f t="shared" si="42"/>
        <v>0.75</v>
      </c>
      <c r="AL271" s="4">
        <f t="shared" si="43"/>
        <v>0.06</v>
      </c>
      <c r="AM271" s="4">
        <f t="shared" si="44"/>
        <v>0.42</v>
      </c>
      <c r="AN271">
        <f t="shared" si="45"/>
        <v>0.01</v>
      </c>
      <c r="AO271">
        <f t="shared" si="46"/>
        <v>0</v>
      </c>
      <c r="AP271">
        <f t="shared" si="47"/>
        <v>0</v>
      </c>
    </row>
    <row r="272" spans="1:42" x14ac:dyDescent="0.2">
      <c r="A272" s="4">
        <v>419</v>
      </c>
      <c r="B272" s="4">
        <v>55</v>
      </c>
      <c r="C272" s="5">
        <v>16090</v>
      </c>
      <c r="D272" s="5" t="s">
        <v>196</v>
      </c>
      <c r="E272" s="5" t="s">
        <v>714</v>
      </c>
      <c r="F272" s="5">
        <v>2</v>
      </c>
      <c r="G272" s="5" t="s">
        <v>702</v>
      </c>
      <c r="H272" s="5">
        <v>25</v>
      </c>
      <c r="I272" s="5">
        <v>50</v>
      </c>
      <c r="J272" s="23">
        <v>0.8</v>
      </c>
      <c r="K272" s="7">
        <v>0.5</v>
      </c>
      <c r="L272" s="7">
        <v>4</v>
      </c>
      <c r="M272" s="8">
        <v>23</v>
      </c>
      <c r="N272" s="5">
        <v>18</v>
      </c>
      <c r="O272" s="5">
        <v>35</v>
      </c>
      <c r="P272" s="9">
        <v>37</v>
      </c>
      <c r="Q272" s="10">
        <v>60</v>
      </c>
      <c r="R272" s="5">
        <v>40</v>
      </c>
      <c r="S272" s="5">
        <v>75</v>
      </c>
      <c r="T272" s="5">
        <v>150</v>
      </c>
      <c r="U272" s="5">
        <v>130</v>
      </c>
      <c r="V272" s="5">
        <v>180</v>
      </c>
      <c r="W272" s="11">
        <v>7.1</v>
      </c>
      <c r="X272" s="7">
        <v>6.5</v>
      </c>
      <c r="Y272" s="7">
        <v>7.5</v>
      </c>
      <c r="Z272" s="12">
        <v>3</v>
      </c>
      <c r="AA272" s="4">
        <v>1.4455554383535001</v>
      </c>
      <c r="AB272" s="5">
        <v>320</v>
      </c>
      <c r="AC272" s="5">
        <v>0</v>
      </c>
      <c r="AD272" s="5" t="s">
        <v>741</v>
      </c>
      <c r="AE272" s="4">
        <f>VLOOKUP($AD272,STARING_REEKSEN!$A:$I,3,0)</f>
        <v>0</v>
      </c>
      <c r="AF272" s="4">
        <f>VLOOKUP($AD272,STARING_REEKSEN!$A:$I,4,0)</f>
        <v>0.44</v>
      </c>
      <c r="AG272" s="4">
        <f>VLOOKUP($AD272,STARING_REEKSEN!$A:$I,7,0)/100</f>
        <v>0.25600000000000001</v>
      </c>
      <c r="AH272" s="4">
        <f t="shared" si="39"/>
        <v>0.25</v>
      </c>
      <c r="AI272" s="4">
        <f t="shared" si="40"/>
        <v>0.9765625</v>
      </c>
      <c r="AJ272" s="4">
        <f t="shared" si="41"/>
        <v>0.11</v>
      </c>
      <c r="AK272" s="4">
        <f t="shared" si="42"/>
        <v>0.2</v>
      </c>
      <c r="AL272" s="4">
        <f t="shared" si="43"/>
        <v>0.06</v>
      </c>
      <c r="AM272" s="4">
        <f t="shared" si="44"/>
        <v>0.42</v>
      </c>
      <c r="AN272">
        <f t="shared" si="45"/>
        <v>0.01</v>
      </c>
      <c r="AO272">
        <f t="shared" si="46"/>
        <v>0</v>
      </c>
      <c r="AP272">
        <f t="shared" si="47"/>
        <v>0</v>
      </c>
    </row>
    <row r="273" spans="1:42" x14ac:dyDescent="0.2">
      <c r="A273" s="4">
        <v>419</v>
      </c>
      <c r="B273" s="4">
        <v>55</v>
      </c>
      <c r="C273" s="5">
        <v>16090</v>
      </c>
      <c r="D273" s="5" t="s">
        <v>196</v>
      </c>
      <c r="E273" s="5" t="s">
        <v>714</v>
      </c>
      <c r="F273" s="5">
        <v>3</v>
      </c>
      <c r="G273" s="5" t="s">
        <v>745</v>
      </c>
      <c r="H273" s="5">
        <v>50</v>
      </c>
      <c r="I273" s="5">
        <v>90</v>
      </c>
      <c r="J273" s="23">
        <v>0.6</v>
      </c>
      <c r="K273" s="7">
        <v>0.3</v>
      </c>
      <c r="L273" s="7">
        <v>2</v>
      </c>
      <c r="M273" s="8">
        <v>29</v>
      </c>
      <c r="N273" s="5">
        <v>18</v>
      </c>
      <c r="O273" s="5">
        <v>35</v>
      </c>
      <c r="P273" s="9">
        <v>36</v>
      </c>
      <c r="Q273" s="10">
        <v>65</v>
      </c>
      <c r="R273" s="5">
        <v>40</v>
      </c>
      <c r="S273" s="5">
        <v>75</v>
      </c>
      <c r="T273" s="5">
        <v>150</v>
      </c>
      <c r="U273" s="5">
        <v>130</v>
      </c>
      <c r="V273" s="5">
        <v>180</v>
      </c>
      <c r="W273" s="11">
        <v>7.1</v>
      </c>
      <c r="X273" s="7">
        <v>6.5</v>
      </c>
      <c r="Y273" s="7">
        <v>7.5</v>
      </c>
      <c r="Z273" s="12">
        <v>3</v>
      </c>
      <c r="AA273" s="4">
        <v>1.4086046674122299</v>
      </c>
      <c r="AB273" s="5">
        <v>320</v>
      </c>
      <c r="AC273" s="5">
        <v>0</v>
      </c>
      <c r="AD273" s="5" t="s">
        <v>723</v>
      </c>
      <c r="AE273" s="4">
        <f>VLOOKUP($AD273,STARING_REEKSEN!$A:$I,3,0)</f>
        <v>0</v>
      </c>
      <c r="AF273" s="4">
        <f>VLOOKUP($AD273,STARING_REEKSEN!$A:$I,4,0)</f>
        <v>0.42</v>
      </c>
      <c r="AG273" s="4">
        <f>VLOOKUP($AD273,STARING_REEKSEN!$A:$I,7,0)/100</f>
        <v>0.61</v>
      </c>
      <c r="AH273" s="4">
        <f t="shared" si="39"/>
        <v>0.4</v>
      </c>
      <c r="AI273" s="4">
        <f t="shared" si="40"/>
        <v>0.65573770491803285</v>
      </c>
      <c r="AJ273" s="4">
        <f t="shared" si="41"/>
        <v>0.16800000000000001</v>
      </c>
      <c r="AK273" s="4">
        <f t="shared" si="42"/>
        <v>0.24</v>
      </c>
      <c r="AL273" s="4">
        <f t="shared" si="43"/>
        <v>0.06</v>
      </c>
      <c r="AM273" s="4">
        <f t="shared" si="44"/>
        <v>0.42</v>
      </c>
      <c r="AN273">
        <f t="shared" si="45"/>
        <v>0.01</v>
      </c>
      <c r="AO273">
        <f t="shared" si="46"/>
        <v>0</v>
      </c>
      <c r="AP273">
        <f t="shared" si="47"/>
        <v>0</v>
      </c>
    </row>
    <row r="274" spans="1:42" x14ac:dyDescent="0.2">
      <c r="A274" s="4">
        <v>419</v>
      </c>
      <c r="B274" s="4">
        <v>55</v>
      </c>
      <c r="C274" s="5">
        <v>16090</v>
      </c>
      <c r="D274" s="5" t="s">
        <v>196</v>
      </c>
      <c r="E274" s="5" t="s">
        <v>714</v>
      </c>
      <c r="F274" s="5">
        <v>4</v>
      </c>
      <c r="G274" s="5" t="s">
        <v>746</v>
      </c>
      <c r="H274" s="5">
        <v>90</v>
      </c>
      <c r="I274" s="5">
        <v>120</v>
      </c>
      <c r="J274" s="23">
        <v>0.4</v>
      </c>
      <c r="K274" s="7">
        <v>0.3</v>
      </c>
      <c r="L274" s="7">
        <v>2</v>
      </c>
      <c r="M274" s="8">
        <v>16</v>
      </c>
      <c r="N274" s="5">
        <v>8</v>
      </c>
      <c r="O274" s="5">
        <v>35</v>
      </c>
      <c r="P274" s="9">
        <v>18</v>
      </c>
      <c r="Q274" s="10">
        <v>34</v>
      </c>
      <c r="R274" s="5">
        <v>25</v>
      </c>
      <c r="S274" s="5">
        <v>75</v>
      </c>
      <c r="T274" s="5">
        <v>150</v>
      </c>
      <c r="U274" s="5">
        <v>130</v>
      </c>
      <c r="V274" s="5">
        <v>180</v>
      </c>
      <c r="W274" s="11">
        <v>7.3</v>
      </c>
      <c r="X274" s="7">
        <v>6.5</v>
      </c>
      <c r="Y274" s="7">
        <v>7.5</v>
      </c>
      <c r="Z274" s="12">
        <v>7</v>
      </c>
      <c r="AA274" s="4">
        <v>1.53701423368262</v>
      </c>
      <c r="AB274" s="5">
        <v>320</v>
      </c>
      <c r="AC274" s="5">
        <v>0</v>
      </c>
      <c r="AD274" s="5" t="s">
        <v>752</v>
      </c>
      <c r="AE274" s="4">
        <f>VLOOKUP($AD274,STARING_REEKSEN!$A:$I,3,0)</f>
        <v>0</v>
      </c>
      <c r="AF274" s="4">
        <f>VLOOKUP($AD274,STARING_REEKSEN!$A:$I,4,0)</f>
        <v>0.41</v>
      </c>
      <c r="AG274" s="4">
        <f>VLOOKUP($AD274,STARING_REEKSEN!$A:$I,7,0)/100</f>
        <v>0.24</v>
      </c>
      <c r="AH274" s="4">
        <f t="shared" si="39"/>
        <v>0.3</v>
      </c>
      <c r="AI274" s="4">
        <f t="shared" si="40"/>
        <v>1.25</v>
      </c>
      <c r="AJ274" s="4">
        <f t="shared" si="41"/>
        <v>0.12299999999999998</v>
      </c>
      <c r="AK274" s="4">
        <f t="shared" si="42"/>
        <v>0.12</v>
      </c>
      <c r="AL274" s="4">
        <f t="shared" si="43"/>
        <v>0.06</v>
      </c>
      <c r="AM274" s="4">
        <f t="shared" si="44"/>
        <v>0.42</v>
      </c>
      <c r="AN274">
        <f t="shared" si="45"/>
        <v>0.01</v>
      </c>
      <c r="AO274">
        <f t="shared" si="46"/>
        <v>0</v>
      </c>
      <c r="AP274">
        <f t="shared" si="47"/>
        <v>0</v>
      </c>
    </row>
    <row r="275" spans="1:42" x14ac:dyDescent="0.2">
      <c r="A275" s="4">
        <v>420</v>
      </c>
      <c r="B275" s="4">
        <v>100</v>
      </c>
      <c r="C275" s="5">
        <v>15060</v>
      </c>
      <c r="D275" s="5" t="s">
        <v>234</v>
      </c>
      <c r="E275" s="5" t="s">
        <v>685</v>
      </c>
      <c r="F275" s="5">
        <v>1</v>
      </c>
      <c r="G275" s="5" t="s">
        <v>696</v>
      </c>
      <c r="H275" s="5">
        <v>0</v>
      </c>
      <c r="I275" s="5">
        <v>20</v>
      </c>
      <c r="J275" s="23">
        <v>11</v>
      </c>
      <c r="K275" s="7">
        <v>5</v>
      </c>
      <c r="L275" s="7">
        <v>15</v>
      </c>
      <c r="M275" s="8">
        <v>32</v>
      </c>
      <c r="N275" s="5">
        <v>25</v>
      </c>
      <c r="O275" s="5">
        <v>40</v>
      </c>
      <c r="P275" s="9">
        <v>38</v>
      </c>
      <c r="Q275" s="10">
        <v>70</v>
      </c>
      <c r="R275" s="5">
        <v>40</v>
      </c>
      <c r="S275" s="5">
        <v>95</v>
      </c>
      <c r="T275" s="5">
        <v>80</v>
      </c>
      <c r="U275" s="5">
        <v>70</v>
      </c>
      <c r="V275" s="5">
        <v>100</v>
      </c>
      <c r="W275" s="11">
        <v>6.6</v>
      </c>
      <c r="X275" s="7">
        <v>6.3</v>
      </c>
      <c r="Y275" s="7">
        <v>7.8</v>
      </c>
      <c r="Z275" s="12">
        <v>0.9</v>
      </c>
      <c r="AA275" s="4">
        <v>0.97715746407087301</v>
      </c>
      <c r="AB275" s="5">
        <v>210</v>
      </c>
      <c r="AC275" s="5">
        <v>1</v>
      </c>
      <c r="AD275" s="5" t="s">
        <v>775</v>
      </c>
      <c r="AE275" s="4">
        <f>VLOOKUP($AD275,STARING_REEKSEN!$A:$I,3,0)</f>
        <v>0</v>
      </c>
      <c r="AF275" s="4">
        <f>VLOOKUP($AD275,STARING_REEKSEN!$A:$I,4,0)</f>
        <v>0.44</v>
      </c>
      <c r="AG275" s="4">
        <f>VLOOKUP($AD275,STARING_REEKSEN!$A:$I,7,0)/100</f>
        <v>0.311</v>
      </c>
      <c r="AH275" s="4">
        <f t="shared" si="39"/>
        <v>0.2</v>
      </c>
      <c r="AI275" s="4">
        <f t="shared" si="40"/>
        <v>0.64308681672025725</v>
      </c>
      <c r="AJ275" s="4">
        <f t="shared" si="41"/>
        <v>8.8000000000000009E-2</v>
      </c>
      <c r="AK275" s="4">
        <f t="shared" si="42"/>
        <v>2.2000000000000002</v>
      </c>
      <c r="AL275" s="4">
        <f t="shared" si="43"/>
        <v>0.25</v>
      </c>
      <c r="AM275" s="4">
        <f t="shared" si="44"/>
        <v>0.44</v>
      </c>
      <c r="AN275">
        <f t="shared" si="45"/>
        <v>0.03</v>
      </c>
      <c r="AO275">
        <f t="shared" si="46"/>
        <v>0</v>
      </c>
      <c r="AP275">
        <f t="shared" si="47"/>
        <v>0</v>
      </c>
    </row>
    <row r="276" spans="1:42" x14ac:dyDescent="0.2">
      <c r="A276" s="4">
        <v>420</v>
      </c>
      <c r="B276" s="4">
        <v>100</v>
      </c>
      <c r="C276" s="5">
        <v>15060</v>
      </c>
      <c r="D276" s="5" t="s">
        <v>234</v>
      </c>
      <c r="E276" s="5" t="s">
        <v>685</v>
      </c>
      <c r="F276" s="5">
        <v>2</v>
      </c>
      <c r="G276" s="5" t="s">
        <v>756</v>
      </c>
      <c r="H276" s="5">
        <v>20</v>
      </c>
      <c r="I276" s="5">
        <v>40</v>
      </c>
      <c r="J276" s="23">
        <v>4</v>
      </c>
      <c r="K276" s="7">
        <v>1</v>
      </c>
      <c r="L276" s="7">
        <v>8</v>
      </c>
      <c r="M276" s="8">
        <v>35</v>
      </c>
      <c r="N276" s="5">
        <v>25</v>
      </c>
      <c r="O276" s="5">
        <v>40</v>
      </c>
      <c r="P276" s="9">
        <v>40</v>
      </c>
      <c r="Q276" s="10">
        <v>75</v>
      </c>
      <c r="R276" s="5">
        <v>40</v>
      </c>
      <c r="S276" s="5">
        <v>95</v>
      </c>
      <c r="T276" s="5">
        <v>80</v>
      </c>
      <c r="U276" s="5">
        <v>70</v>
      </c>
      <c r="V276" s="5">
        <v>100</v>
      </c>
      <c r="W276" s="11">
        <v>7.1</v>
      </c>
      <c r="X276" s="7">
        <v>6.8</v>
      </c>
      <c r="Y276" s="7">
        <v>7.8</v>
      </c>
      <c r="Z276" s="12">
        <v>1.9</v>
      </c>
      <c r="AA276" s="4">
        <v>1.2501017230093401</v>
      </c>
      <c r="AB276" s="5">
        <v>210</v>
      </c>
      <c r="AC276" s="5">
        <v>1</v>
      </c>
      <c r="AD276" s="5" t="s">
        <v>775</v>
      </c>
      <c r="AE276" s="4">
        <f>VLOOKUP($AD276,STARING_REEKSEN!$A:$I,3,0)</f>
        <v>0</v>
      </c>
      <c r="AF276" s="4">
        <f>VLOOKUP($AD276,STARING_REEKSEN!$A:$I,4,0)</f>
        <v>0.44</v>
      </c>
      <c r="AG276" s="4">
        <f>VLOOKUP($AD276,STARING_REEKSEN!$A:$I,7,0)/100</f>
        <v>0.311</v>
      </c>
      <c r="AH276" s="4">
        <f t="shared" si="39"/>
        <v>0.2</v>
      </c>
      <c r="AI276" s="4">
        <f t="shared" si="40"/>
        <v>0.64308681672025725</v>
      </c>
      <c r="AJ276" s="4">
        <f t="shared" si="41"/>
        <v>8.8000000000000009E-2</v>
      </c>
      <c r="AK276" s="4">
        <f t="shared" si="42"/>
        <v>0.8</v>
      </c>
      <c r="AL276" s="4">
        <f t="shared" si="43"/>
        <v>0.25</v>
      </c>
      <c r="AM276" s="4">
        <f t="shared" si="44"/>
        <v>0.44</v>
      </c>
      <c r="AN276">
        <f t="shared" si="45"/>
        <v>0.03</v>
      </c>
      <c r="AO276">
        <f t="shared" si="46"/>
        <v>0</v>
      </c>
      <c r="AP276">
        <f t="shared" si="47"/>
        <v>0</v>
      </c>
    </row>
    <row r="277" spans="1:42" x14ac:dyDescent="0.2">
      <c r="A277" s="4">
        <v>420</v>
      </c>
      <c r="B277" s="4">
        <v>100</v>
      </c>
      <c r="C277" s="5">
        <v>15060</v>
      </c>
      <c r="D277" s="5" t="s">
        <v>234</v>
      </c>
      <c r="E277" s="5" t="s">
        <v>685</v>
      </c>
      <c r="F277" s="5">
        <v>3</v>
      </c>
      <c r="G277" s="5" t="s">
        <v>702</v>
      </c>
      <c r="H277" s="5">
        <v>40</v>
      </c>
      <c r="I277" s="5">
        <v>70</v>
      </c>
      <c r="J277" s="23">
        <v>1.1000000000000001</v>
      </c>
      <c r="K277" s="7">
        <v>0.5</v>
      </c>
      <c r="L277" s="7">
        <v>5</v>
      </c>
      <c r="M277" s="8">
        <v>40</v>
      </c>
      <c r="N277" s="5">
        <v>25</v>
      </c>
      <c r="O277" s="5">
        <v>50</v>
      </c>
      <c r="P277" s="9">
        <v>45</v>
      </c>
      <c r="Q277" s="10">
        <v>85</v>
      </c>
      <c r="R277" s="5">
        <v>40</v>
      </c>
      <c r="S277" s="5">
        <v>95</v>
      </c>
      <c r="T277" s="5">
        <v>80</v>
      </c>
      <c r="U277" s="5">
        <v>70</v>
      </c>
      <c r="V277" s="5">
        <v>100</v>
      </c>
      <c r="W277" s="11">
        <v>7.1</v>
      </c>
      <c r="X277" s="7">
        <v>6.8</v>
      </c>
      <c r="Y277" s="7">
        <v>7.8</v>
      </c>
      <c r="Z277" s="12">
        <v>3</v>
      </c>
      <c r="AA277" s="4">
        <v>1.30513855681834</v>
      </c>
      <c r="AB277" s="5">
        <v>210</v>
      </c>
      <c r="AC277" s="5">
        <v>0</v>
      </c>
      <c r="AD277" s="5" t="s">
        <v>720</v>
      </c>
      <c r="AE277" s="4">
        <f>VLOOKUP($AD277,STARING_REEKSEN!$A:$I,3,0)</f>
        <v>0</v>
      </c>
      <c r="AF277" s="4">
        <f>VLOOKUP($AD277,STARING_REEKSEN!$A:$I,4,0)</f>
        <v>0.49</v>
      </c>
      <c r="AG277" s="4">
        <f>VLOOKUP($AD277,STARING_REEKSEN!$A:$I,7,0)/100</f>
        <v>0.10800000000000001</v>
      </c>
      <c r="AH277" s="4">
        <f t="shared" si="39"/>
        <v>0.3</v>
      </c>
      <c r="AI277" s="4">
        <f t="shared" si="40"/>
        <v>2.7777777777777772</v>
      </c>
      <c r="AJ277" s="4">
        <f t="shared" si="41"/>
        <v>0.14699999999999999</v>
      </c>
      <c r="AK277" s="4">
        <f t="shared" si="42"/>
        <v>0.33</v>
      </c>
      <c r="AL277" s="4">
        <f t="shared" si="43"/>
        <v>0.25</v>
      </c>
      <c r="AM277" s="4">
        <f t="shared" si="44"/>
        <v>0.44</v>
      </c>
      <c r="AN277">
        <f t="shared" si="45"/>
        <v>0.03</v>
      </c>
      <c r="AO277">
        <f t="shared" si="46"/>
        <v>0</v>
      </c>
      <c r="AP277">
        <f t="shared" si="47"/>
        <v>0</v>
      </c>
    </row>
    <row r="278" spans="1:42" x14ac:dyDescent="0.2">
      <c r="A278" s="4">
        <v>420</v>
      </c>
      <c r="B278" s="4">
        <v>100</v>
      </c>
      <c r="C278" s="5">
        <v>15060</v>
      </c>
      <c r="D278" s="5" t="s">
        <v>234</v>
      </c>
      <c r="E278" s="5" t="s">
        <v>685</v>
      </c>
      <c r="F278" s="5">
        <v>4</v>
      </c>
      <c r="G278" s="5" t="s">
        <v>740</v>
      </c>
      <c r="H278" s="5">
        <v>70</v>
      </c>
      <c r="I278" s="5">
        <v>120</v>
      </c>
      <c r="J278" s="23">
        <v>0.7</v>
      </c>
      <c r="K278" s="7">
        <v>0.2</v>
      </c>
      <c r="L278" s="7">
        <v>3</v>
      </c>
      <c r="M278" s="8">
        <v>25</v>
      </c>
      <c r="N278" s="5">
        <v>20</v>
      </c>
      <c r="O278" s="5">
        <v>40</v>
      </c>
      <c r="P278" s="9">
        <v>35</v>
      </c>
      <c r="Q278" s="10">
        <v>60</v>
      </c>
      <c r="R278" s="5">
        <v>30</v>
      </c>
      <c r="S278" s="5">
        <v>95</v>
      </c>
      <c r="T278" s="5">
        <v>80</v>
      </c>
      <c r="U278" s="5">
        <v>70</v>
      </c>
      <c r="V278" s="5">
        <v>100</v>
      </c>
      <c r="W278" s="11">
        <v>7.1</v>
      </c>
      <c r="X278" s="7">
        <v>6.8</v>
      </c>
      <c r="Y278" s="7">
        <v>7.8</v>
      </c>
      <c r="Z278" s="12">
        <v>8</v>
      </c>
      <c r="AA278" s="4">
        <v>1.4346442381821101</v>
      </c>
      <c r="AB278" s="5">
        <v>210</v>
      </c>
      <c r="AC278" s="5">
        <v>0</v>
      </c>
      <c r="AD278" s="5" t="s">
        <v>723</v>
      </c>
      <c r="AE278" s="4">
        <f>VLOOKUP($AD278,STARING_REEKSEN!$A:$I,3,0)</f>
        <v>0</v>
      </c>
      <c r="AF278" s="4">
        <f>VLOOKUP($AD278,STARING_REEKSEN!$A:$I,4,0)</f>
        <v>0.42</v>
      </c>
      <c r="AG278" s="4">
        <f>VLOOKUP($AD278,STARING_REEKSEN!$A:$I,7,0)/100</f>
        <v>0.61</v>
      </c>
      <c r="AH278" s="4">
        <f t="shared" si="39"/>
        <v>0.5</v>
      </c>
      <c r="AI278" s="4">
        <f t="shared" si="40"/>
        <v>0.81967213114754101</v>
      </c>
      <c r="AJ278" s="4">
        <f t="shared" si="41"/>
        <v>0.21</v>
      </c>
      <c r="AK278" s="4">
        <f t="shared" si="42"/>
        <v>0.35</v>
      </c>
      <c r="AL278" s="4">
        <f t="shared" si="43"/>
        <v>0.25</v>
      </c>
      <c r="AM278" s="4">
        <f t="shared" si="44"/>
        <v>0.44</v>
      </c>
      <c r="AN278">
        <f t="shared" si="45"/>
        <v>0.03</v>
      </c>
      <c r="AO278">
        <f t="shared" si="46"/>
        <v>0</v>
      </c>
      <c r="AP278">
        <f t="shared" si="47"/>
        <v>0</v>
      </c>
    </row>
    <row r="279" spans="1:42" x14ac:dyDescent="0.2">
      <c r="A279" s="4">
        <v>421</v>
      </c>
      <c r="B279" s="4">
        <v>77</v>
      </c>
      <c r="C279" s="5">
        <v>15320</v>
      </c>
      <c r="D279" s="5" t="s">
        <v>144</v>
      </c>
      <c r="E279" s="5" t="s">
        <v>714</v>
      </c>
      <c r="F279" s="5">
        <v>1</v>
      </c>
      <c r="G279" s="5" t="s">
        <v>742</v>
      </c>
      <c r="H279" s="5">
        <v>0</v>
      </c>
      <c r="I279" s="5">
        <v>25</v>
      </c>
      <c r="J279" s="23">
        <v>2.5</v>
      </c>
      <c r="K279" s="7">
        <v>1</v>
      </c>
      <c r="L279" s="7">
        <v>4</v>
      </c>
      <c r="M279" s="8">
        <v>30</v>
      </c>
      <c r="N279" s="5">
        <v>25</v>
      </c>
      <c r="O279" s="5">
        <v>35</v>
      </c>
      <c r="P279" s="9">
        <v>45</v>
      </c>
      <c r="Q279" s="10">
        <v>75</v>
      </c>
      <c r="R279" s="5">
        <v>50</v>
      </c>
      <c r="S279" s="5">
        <v>90</v>
      </c>
      <c r="T279" s="5">
        <v>85</v>
      </c>
      <c r="U279" s="5">
        <v>70</v>
      </c>
      <c r="V279" s="5">
        <v>100</v>
      </c>
      <c r="W279" s="11">
        <v>7.3</v>
      </c>
      <c r="X279" s="7">
        <v>7.1</v>
      </c>
      <c r="Y279" s="7">
        <v>7.8</v>
      </c>
      <c r="Z279" s="12">
        <v>7</v>
      </c>
      <c r="AA279" s="4">
        <v>1.3306602357475401</v>
      </c>
      <c r="AB279" s="5">
        <v>210</v>
      </c>
      <c r="AC279" s="5">
        <v>1</v>
      </c>
      <c r="AD279" s="5" t="s">
        <v>775</v>
      </c>
      <c r="AE279" s="4">
        <f>VLOOKUP($AD279,STARING_REEKSEN!$A:$I,3,0)</f>
        <v>0</v>
      </c>
      <c r="AF279" s="4">
        <f>VLOOKUP($AD279,STARING_REEKSEN!$A:$I,4,0)</f>
        <v>0.44</v>
      </c>
      <c r="AG279" s="4">
        <f>VLOOKUP($AD279,STARING_REEKSEN!$A:$I,7,0)/100</f>
        <v>0.311</v>
      </c>
      <c r="AH279" s="4">
        <f t="shared" si="39"/>
        <v>0.25</v>
      </c>
      <c r="AI279" s="4">
        <f t="shared" si="40"/>
        <v>0.8038585209003215</v>
      </c>
      <c r="AJ279" s="4">
        <f t="shared" si="41"/>
        <v>0.11</v>
      </c>
      <c r="AK279" s="4">
        <f t="shared" si="42"/>
        <v>0.625</v>
      </c>
      <c r="AL279" s="4">
        <f t="shared" si="43"/>
        <v>0.36</v>
      </c>
      <c r="AM279" s="4">
        <f t="shared" si="44"/>
        <v>0.42</v>
      </c>
      <c r="AN279">
        <f t="shared" si="45"/>
        <v>0.01</v>
      </c>
      <c r="AO279">
        <f t="shared" si="46"/>
        <v>0</v>
      </c>
      <c r="AP279">
        <f t="shared" si="47"/>
        <v>0</v>
      </c>
    </row>
    <row r="280" spans="1:42" x14ac:dyDescent="0.2">
      <c r="A280" s="4">
        <v>421</v>
      </c>
      <c r="B280" s="4">
        <v>77</v>
      </c>
      <c r="C280" s="5">
        <v>15320</v>
      </c>
      <c r="D280" s="5" t="s">
        <v>144</v>
      </c>
      <c r="E280" s="5" t="s">
        <v>714</v>
      </c>
      <c r="F280" s="5">
        <v>2</v>
      </c>
      <c r="G280" s="5" t="s">
        <v>690</v>
      </c>
      <c r="H280" s="5">
        <v>25</v>
      </c>
      <c r="I280" s="5">
        <v>40</v>
      </c>
      <c r="J280" s="23">
        <v>1.2</v>
      </c>
      <c r="K280" s="7">
        <v>0.5</v>
      </c>
      <c r="L280" s="7">
        <v>3</v>
      </c>
      <c r="M280" s="8">
        <v>30</v>
      </c>
      <c r="N280" s="5">
        <v>25</v>
      </c>
      <c r="O280" s="5">
        <v>35</v>
      </c>
      <c r="P280" s="9">
        <v>45</v>
      </c>
      <c r="Q280" s="10">
        <v>75</v>
      </c>
      <c r="R280" s="5">
        <v>50</v>
      </c>
      <c r="S280" s="5">
        <v>90</v>
      </c>
      <c r="T280" s="5">
        <v>85</v>
      </c>
      <c r="U280" s="5">
        <v>70</v>
      </c>
      <c r="V280" s="5">
        <v>100</v>
      </c>
      <c r="W280" s="11">
        <v>7.4</v>
      </c>
      <c r="X280" s="7">
        <v>7.1</v>
      </c>
      <c r="Y280" s="7">
        <v>7.8</v>
      </c>
      <c r="Z280" s="12">
        <v>8</v>
      </c>
      <c r="AA280" s="4">
        <v>1.3727251514188901</v>
      </c>
      <c r="AB280" s="5">
        <v>210</v>
      </c>
      <c r="AC280" s="5">
        <v>0</v>
      </c>
      <c r="AD280" s="5" t="s">
        <v>723</v>
      </c>
      <c r="AE280" s="4">
        <f>VLOOKUP($AD280,STARING_REEKSEN!$A:$I,3,0)</f>
        <v>0</v>
      </c>
      <c r="AF280" s="4">
        <f>VLOOKUP($AD280,STARING_REEKSEN!$A:$I,4,0)</f>
        <v>0.42</v>
      </c>
      <c r="AG280" s="4">
        <f>VLOOKUP($AD280,STARING_REEKSEN!$A:$I,7,0)/100</f>
        <v>0.61</v>
      </c>
      <c r="AH280" s="4">
        <f t="shared" si="39"/>
        <v>0.15</v>
      </c>
      <c r="AI280" s="4">
        <f t="shared" si="40"/>
        <v>0.24590163934426229</v>
      </c>
      <c r="AJ280" s="4">
        <f t="shared" si="41"/>
        <v>6.3E-2</v>
      </c>
      <c r="AK280" s="4">
        <f t="shared" si="42"/>
        <v>0.18</v>
      </c>
      <c r="AL280" s="4">
        <f t="shared" si="43"/>
        <v>0.36</v>
      </c>
      <c r="AM280" s="4">
        <f t="shared" si="44"/>
        <v>0.42</v>
      </c>
      <c r="AN280">
        <f t="shared" si="45"/>
        <v>0.01</v>
      </c>
      <c r="AO280">
        <f t="shared" si="46"/>
        <v>0</v>
      </c>
      <c r="AP280">
        <f t="shared" si="47"/>
        <v>0</v>
      </c>
    </row>
    <row r="281" spans="1:42" x14ac:dyDescent="0.2">
      <c r="A281" s="4">
        <v>421</v>
      </c>
      <c r="B281" s="4">
        <v>77</v>
      </c>
      <c r="C281" s="5">
        <v>15320</v>
      </c>
      <c r="D281" s="5" t="s">
        <v>144</v>
      </c>
      <c r="E281" s="5" t="s">
        <v>714</v>
      </c>
      <c r="F281" s="5">
        <v>3</v>
      </c>
      <c r="G281" s="5" t="s">
        <v>745</v>
      </c>
      <c r="H281" s="5">
        <v>40</v>
      </c>
      <c r="I281" s="5">
        <v>80</v>
      </c>
      <c r="J281" s="23">
        <v>0.8</v>
      </c>
      <c r="K281" s="7">
        <v>0.5</v>
      </c>
      <c r="L281" s="7">
        <v>3</v>
      </c>
      <c r="M281" s="8">
        <v>28</v>
      </c>
      <c r="N281" s="5">
        <v>12</v>
      </c>
      <c r="O281" s="5">
        <v>40</v>
      </c>
      <c r="P281" s="9">
        <v>44</v>
      </c>
      <c r="Q281" s="10">
        <v>72</v>
      </c>
      <c r="R281" s="5">
        <v>50</v>
      </c>
      <c r="S281" s="5">
        <v>90</v>
      </c>
      <c r="T281" s="5">
        <v>85</v>
      </c>
      <c r="U281" s="5">
        <v>70</v>
      </c>
      <c r="V281" s="5">
        <v>100</v>
      </c>
      <c r="W281" s="11">
        <v>7.4</v>
      </c>
      <c r="X281" s="7">
        <v>7.1</v>
      </c>
      <c r="Y281" s="7">
        <v>7.8</v>
      </c>
      <c r="Z281" s="12">
        <v>8</v>
      </c>
      <c r="AA281" s="4">
        <v>1.4051839220528399</v>
      </c>
      <c r="AB281" s="5">
        <v>210</v>
      </c>
      <c r="AC281" s="5">
        <v>0</v>
      </c>
      <c r="AD281" s="5" t="s">
        <v>723</v>
      </c>
      <c r="AE281" s="4">
        <f>VLOOKUP($AD281,STARING_REEKSEN!$A:$I,3,0)</f>
        <v>0</v>
      </c>
      <c r="AF281" s="4">
        <f>VLOOKUP($AD281,STARING_REEKSEN!$A:$I,4,0)</f>
        <v>0.42</v>
      </c>
      <c r="AG281" s="4">
        <f>VLOOKUP($AD281,STARING_REEKSEN!$A:$I,7,0)/100</f>
        <v>0.61</v>
      </c>
      <c r="AH281" s="4">
        <f t="shared" si="39"/>
        <v>0.4</v>
      </c>
      <c r="AI281" s="4">
        <f t="shared" si="40"/>
        <v>0.65573770491803285</v>
      </c>
      <c r="AJ281" s="4">
        <f t="shared" si="41"/>
        <v>0.16800000000000001</v>
      </c>
      <c r="AK281" s="4">
        <f t="shared" si="42"/>
        <v>0.32000000000000006</v>
      </c>
      <c r="AL281" s="4">
        <f t="shared" si="43"/>
        <v>0.36</v>
      </c>
      <c r="AM281" s="4">
        <f t="shared" si="44"/>
        <v>0.42</v>
      </c>
      <c r="AN281">
        <f t="shared" si="45"/>
        <v>0.01</v>
      </c>
      <c r="AO281">
        <f t="shared" si="46"/>
        <v>0</v>
      </c>
      <c r="AP281">
        <f t="shared" si="47"/>
        <v>0</v>
      </c>
    </row>
    <row r="282" spans="1:42" x14ac:dyDescent="0.2">
      <c r="A282" s="4">
        <v>421</v>
      </c>
      <c r="B282" s="4">
        <v>77</v>
      </c>
      <c r="C282" s="5">
        <v>15320</v>
      </c>
      <c r="D282" s="5" t="s">
        <v>144</v>
      </c>
      <c r="E282" s="5" t="s">
        <v>714</v>
      </c>
      <c r="F282" s="5">
        <v>4</v>
      </c>
      <c r="G282" s="5" t="s">
        <v>746</v>
      </c>
      <c r="H282" s="5">
        <v>80</v>
      </c>
      <c r="I282" s="5">
        <v>120</v>
      </c>
      <c r="J282" s="23">
        <v>0.7</v>
      </c>
      <c r="K282" s="7">
        <v>0.5</v>
      </c>
      <c r="L282" s="7">
        <v>3</v>
      </c>
      <c r="M282" s="8">
        <v>15</v>
      </c>
      <c r="N282" s="5">
        <v>8</v>
      </c>
      <c r="O282" s="5">
        <v>40</v>
      </c>
      <c r="P282" s="9">
        <v>23</v>
      </c>
      <c r="Q282" s="10">
        <v>38</v>
      </c>
      <c r="R282" s="5">
        <v>30</v>
      </c>
      <c r="S282" s="5">
        <v>90</v>
      </c>
      <c r="T282" s="5">
        <v>85</v>
      </c>
      <c r="U282" s="5">
        <v>70</v>
      </c>
      <c r="V282" s="5">
        <v>100</v>
      </c>
      <c r="W282" s="11">
        <v>7.4</v>
      </c>
      <c r="X282" s="7">
        <v>7.1</v>
      </c>
      <c r="Y282" s="7">
        <v>7.8</v>
      </c>
      <c r="Z282" s="12">
        <v>8</v>
      </c>
      <c r="AA282" s="4">
        <v>1.5214056003783101</v>
      </c>
      <c r="AB282" s="5">
        <v>210</v>
      </c>
      <c r="AC282" s="5">
        <v>0</v>
      </c>
      <c r="AD282" s="5" t="s">
        <v>752</v>
      </c>
      <c r="AE282" s="4">
        <f>VLOOKUP($AD282,STARING_REEKSEN!$A:$I,3,0)</f>
        <v>0</v>
      </c>
      <c r="AF282" s="4">
        <f>VLOOKUP($AD282,STARING_REEKSEN!$A:$I,4,0)</f>
        <v>0.41</v>
      </c>
      <c r="AG282" s="4">
        <f>VLOOKUP($AD282,STARING_REEKSEN!$A:$I,7,0)/100</f>
        <v>0.24</v>
      </c>
      <c r="AH282" s="4">
        <f t="shared" si="39"/>
        <v>0.4</v>
      </c>
      <c r="AI282" s="4">
        <f t="shared" si="40"/>
        <v>1.6666666666666667</v>
      </c>
      <c r="AJ282" s="4">
        <f t="shared" si="41"/>
        <v>0.16400000000000001</v>
      </c>
      <c r="AK282" s="4">
        <f t="shared" si="42"/>
        <v>0.27999999999999997</v>
      </c>
      <c r="AL282" s="4">
        <f t="shared" si="43"/>
        <v>0.36</v>
      </c>
      <c r="AM282" s="4">
        <f t="shared" si="44"/>
        <v>0.42</v>
      </c>
      <c r="AN282">
        <f t="shared" si="45"/>
        <v>0.01</v>
      </c>
      <c r="AO282">
        <f t="shared" si="46"/>
        <v>0</v>
      </c>
      <c r="AP282">
        <f t="shared" si="47"/>
        <v>0</v>
      </c>
    </row>
    <row r="283" spans="1:42" x14ac:dyDescent="0.2">
      <c r="A283" s="4">
        <v>422</v>
      </c>
      <c r="B283" s="4">
        <v>56</v>
      </c>
      <c r="C283" s="5">
        <v>16160</v>
      </c>
      <c r="D283" s="5" t="s">
        <v>184</v>
      </c>
      <c r="E283" s="5" t="s">
        <v>685</v>
      </c>
      <c r="F283" s="5">
        <v>1</v>
      </c>
      <c r="G283" s="5" t="s">
        <v>784</v>
      </c>
      <c r="H283" s="5">
        <v>0</v>
      </c>
      <c r="I283" s="5">
        <v>8</v>
      </c>
      <c r="J283" s="23">
        <v>6</v>
      </c>
      <c r="K283" s="7">
        <v>2</v>
      </c>
      <c r="L283" s="7">
        <v>10</v>
      </c>
      <c r="M283" s="8">
        <v>40</v>
      </c>
      <c r="N283" s="5">
        <v>35</v>
      </c>
      <c r="O283" s="5">
        <v>50</v>
      </c>
      <c r="P283" s="9">
        <v>45</v>
      </c>
      <c r="Q283" s="10">
        <v>85</v>
      </c>
      <c r="R283" s="5">
        <v>60</v>
      </c>
      <c r="S283" s="5">
        <v>95</v>
      </c>
      <c r="T283" s="5">
        <v>140</v>
      </c>
      <c r="U283" s="5">
        <v>110</v>
      </c>
      <c r="V283" s="5">
        <v>170</v>
      </c>
      <c r="W283" s="11">
        <v>5.5</v>
      </c>
      <c r="X283" s="7">
        <v>5</v>
      </c>
      <c r="Y283" s="7">
        <v>6</v>
      </c>
      <c r="Z283" s="12">
        <v>0.1</v>
      </c>
      <c r="AA283" s="4">
        <v>1.15150164846303</v>
      </c>
      <c r="AB283" s="5">
        <v>320</v>
      </c>
      <c r="AC283" s="5">
        <v>1</v>
      </c>
      <c r="AD283" s="5" t="s">
        <v>780</v>
      </c>
      <c r="AE283" s="4">
        <f>VLOOKUP($AD283,STARING_REEKSEN!$A:$I,3,0)</f>
        <v>0</v>
      </c>
      <c r="AF283" s="4">
        <f>VLOOKUP($AD283,STARING_REEKSEN!$A:$I,4,0)</f>
        <v>0.51</v>
      </c>
      <c r="AG283" s="4">
        <f>VLOOKUP($AD283,STARING_REEKSEN!$A:$I,7,0)/100</f>
        <v>0.63600000000000001</v>
      </c>
      <c r="AH283" s="4">
        <f t="shared" si="39"/>
        <v>0.08</v>
      </c>
      <c r="AI283" s="4">
        <f t="shared" si="40"/>
        <v>0.12578616352201258</v>
      </c>
      <c r="AJ283" s="4">
        <f t="shared" si="41"/>
        <v>4.0800000000000003E-2</v>
      </c>
      <c r="AK283" s="4">
        <f t="shared" si="42"/>
        <v>0.48</v>
      </c>
      <c r="AL283" s="4">
        <f t="shared" si="43"/>
        <v>0.33</v>
      </c>
      <c r="AM283" s="4">
        <f t="shared" si="44"/>
        <v>0.51</v>
      </c>
      <c r="AN283">
        <f t="shared" si="45"/>
        <v>0.02</v>
      </c>
      <c r="AO283">
        <f t="shared" si="46"/>
        <v>0</v>
      </c>
      <c r="AP283">
        <f t="shared" si="47"/>
        <v>0</v>
      </c>
    </row>
    <row r="284" spans="1:42" x14ac:dyDescent="0.2">
      <c r="A284" s="4">
        <v>422</v>
      </c>
      <c r="B284" s="4">
        <v>56</v>
      </c>
      <c r="C284" s="5">
        <v>16160</v>
      </c>
      <c r="D284" s="5" t="s">
        <v>184</v>
      </c>
      <c r="E284" s="5" t="s">
        <v>685</v>
      </c>
      <c r="F284" s="5">
        <v>2</v>
      </c>
      <c r="G284" s="5" t="s">
        <v>696</v>
      </c>
      <c r="H284" s="5">
        <v>8</v>
      </c>
      <c r="I284" s="5">
        <v>15</v>
      </c>
      <c r="J284" s="23">
        <v>3</v>
      </c>
      <c r="K284" s="7">
        <v>2</v>
      </c>
      <c r="L284" s="7">
        <v>8</v>
      </c>
      <c r="M284" s="8">
        <v>40</v>
      </c>
      <c r="N284" s="5">
        <v>35</v>
      </c>
      <c r="O284" s="5">
        <v>50</v>
      </c>
      <c r="P284" s="9">
        <v>45</v>
      </c>
      <c r="Q284" s="10">
        <v>85</v>
      </c>
      <c r="R284" s="5">
        <v>60</v>
      </c>
      <c r="S284" s="5">
        <v>95</v>
      </c>
      <c r="T284" s="5">
        <v>140</v>
      </c>
      <c r="U284" s="5">
        <v>110</v>
      </c>
      <c r="V284" s="5">
        <v>170</v>
      </c>
      <c r="W284" s="11">
        <v>5.5</v>
      </c>
      <c r="X284" s="7">
        <v>5</v>
      </c>
      <c r="Y284" s="7">
        <v>6</v>
      </c>
      <c r="Z284" s="12">
        <v>0.1</v>
      </c>
      <c r="AA284" s="4">
        <v>1.2496933801354499</v>
      </c>
      <c r="AB284" s="5">
        <v>320</v>
      </c>
      <c r="AC284" s="5">
        <v>1</v>
      </c>
      <c r="AD284" s="5" t="s">
        <v>780</v>
      </c>
      <c r="AE284" s="4">
        <f>VLOOKUP($AD284,STARING_REEKSEN!$A:$I,3,0)</f>
        <v>0</v>
      </c>
      <c r="AF284" s="4">
        <f>VLOOKUP($AD284,STARING_REEKSEN!$A:$I,4,0)</f>
        <v>0.51</v>
      </c>
      <c r="AG284" s="4">
        <f>VLOOKUP($AD284,STARING_REEKSEN!$A:$I,7,0)/100</f>
        <v>0.63600000000000001</v>
      </c>
      <c r="AH284" s="4">
        <f t="shared" si="39"/>
        <v>7.0000000000000007E-2</v>
      </c>
      <c r="AI284" s="4">
        <f t="shared" si="40"/>
        <v>0.11006289308176101</v>
      </c>
      <c r="AJ284" s="4">
        <f t="shared" si="41"/>
        <v>3.5700000000000003E-2</v>
      </c>
      <c r="AK284" s="4">
        <f t="shared" si="42"/>
        <v>0.21000000000000002</v>
      </c>
      <c r="AL284" s="4">
        <f t="shared" si="43"/>
        <v>0.33</v>
      </c>
      <c r="AM284" s="4">
        <f t="shared" si="44"/>
        <v>0.51</v>
      </c>
      <c r="AN284">
        <f t="shared" si="45"/>
        <v>0.02</v>
      </c>
      <c r="AO284">
        <f t="shared" si="46"/>
        <v>0</v>
      </c>
      <c r="AP284">
        <f t="shared" si="47"/>
        <v>0</v>
      </c>
    </row>
    <row r="285" spans="1:42" x14ac:dyDescent="0.2">
      <c r="A285" s="4">
        <v>422</v>
      </c>
      <c r="B285" s="4">
        <v>56</v>
      </c>
      <c r="C285" s="5">
        <v>16160</v>
      </c>
      <c r="D285" s="5" t="s">
        <v>184</v>
      </c>
      <c r="E285" s="5" t="s">
        <v>685</v>
      </c>
      <c r="F285" s="5">
        <v>3</v>
      </c>
      <c r="G285" s="5" t="s">
        <v>702</v>
      </c>
      <c r="H285" s="5">
        <v>15</v>
      </c>
      <c r="I285" s="5">
        <v>30</v>
      </c>
      <c r="J285" s="23">
        <v>1.6</v>
      </c>
      <c r="K285" s="7">
        <v>1</v>
      </c>
      <c r="L285" s="7">
        <v>5</v>
      </c>
      <c r="M285" s="8">
        <v>45</v>
      </c>
      <c r="N285" s="5">
        <v>35</v>
      </c>
      <c r="O285" s="5">
        <v>60</v>
      </c>
      <c r="P285" s="9">
        <v>45</v>
      </c>
      <c r="Q285" s="10">
        <v>90</v>
      </c>
      <c r="R285" s="5">
        <v>60</v>
      </c>
      <c r="S285" s="5">
        <v>100</v>
      </c>
      <c r="T285" s="5">
        <v>140</v>
      </c>
      <c r="U285" s="5">
        <v>110</v>
      </c>
      <c r="V285" s="5">
        <v>170</v>
      </c>
      <c r="W285" s="11">
        <v>5.5</v>
      </c>
      <c r="X285" s="7">
        <v>5</v>
      </c>
      <c r="Y285" s="7">
        <v>6</v>
      </c>
      <c r="Z285" s="12">
        <v>0.1</v>
      </c>
      <c r="AA285" s="4">
        <v>1.25699997417048</v>
      </c>
      <c r="AB285" s="5">
        <v>320</v>
      </c>
      <c r="AC285" s="5">
        <v>0</v>
      </c>
      <c r="AD285" s="5" t="s">
        <v>720</v>
      </c>
      <c r="AE285" s="4">
        <f>VLOOKUP($AD285,STARING_REEKSEN!$A:$I,3,0)</f>
        <v>0</v>
      </c>
      <c r="AF285" s="4">
        <f>VLOOKUP($AD285,STARING_REEKSEN!$A:$I,4,0)</f>
        <v>0.49</v>
      </c>
      <c r="AG285" s="4">
        <f>VLOOKUP($AD285,STARING_REEKSEN!$A:$I,7,0)/100</f>
        <v>0.10800000000000001</v>
      </c>
      <c r="AH285" s="4">
        <f t="shared" si="39"/>
        <v>0.15</v>
      </c>
      <c r="AI285" s="4">
        <f t="shared" si="40"/>
        <v>1.3888888888888886</v>
      </c>
      <c r="AJ285" s="4">
        <f t="shared" si="41"/>
        <v>7.3499999999999996E-2</v>
      </c>
      <c r="AK285" s="4">
        <f t="shared" si="42"/>
        <v>0.24</v>
      </c>
      <c r="AL285" s="4">
        <f t="shared" si="43"/>
        <v>0.33</v>
      </c>
      <c r="AM285" s="4">
        <f t="shared" si="44"/>
        <v>0.51</v>
      </c>
      <c r="AN285">
        <f t="shared" si="45"/>
        <v>0.02</v>
      </c>
      <c r="AO285">
        <f t="shared" si="46"/>
        <v>0</v>
      </c>
      <c r="AP285">
        <f t="shared" si="47"/>
        <v>0</v>
      </c>
    </row>
    <row r="286" spans="1:42" x14ac:dyDescent="0.2">
      <c r="A286" s="4">
        <v>422</v>
      </c>
      <c r="B286" s="4">
        <v>56</v>
      </c>
      <c r="C286" s="5">
        <v>16160</v>
      </c>
      <c r="D286" s="5" t="s">
        <v>184</v>
      </c>
      <c r="E286" s="5" t="s">
        <v>685</v>
      </c>
      <c r="F286" s="5">
        <v>4</v>
      </c>
      <c r="G286" s="5" t="s">
        <v>745</v>
      </c>
      <c r="H286" s="5">
        <v>30</v>
      </c>
      <c r="I286" s="5">
        <v>80</v>
      </c>
      <c r="J286" s="23">
        <v>1.6</v>
      </c>
      <c r="K286" s="7">
        <v>1</v>
      </c>
      <c r="L286" s="7">
        <v>5</v>
      </c>
      <c r="M286" s="8">
        <v>52</v>
      </c>
      <c r="N286" s="5">
        <v>35</v>
      </c>
      <c r="O286" s="5">
        <v>60</v>
      </c>
      <c r="P286" s="9">
        <v>43</v>
      </c>
      <c r="Q286" s="10">
        <v>95</v>
      </c>
      <c r="R286" s="5">
        <v>60</v>
      </c>
      <c r="S286" s="5">
        <v>100</v>
      </c>
      <c r="T286" s="5">
        <v>140</v>
      </c>
      <c r="U286" s="5">
        <v>110</v>
      </c>
      <c r="V286" s="5">
        <v>170</v>
      </c>
      <c r="W286" s="11">
        <v>5.5</v>
      </c>
      <c r="X286" s="7">
        <v>5</v>
      </c>
      <c r="Y286" s="7">
        <v>6</v>
      </c>
      <c r="Z286" s="12">
        <v>0.1</v>
      </c>
      <c r="AA286" s="4">
        <v>1.21452086297687</v>
      </c>
      <c r="AB286" s="5">
        <v>320</v>
      </c>
      <c r="AC286" s="5">
        <v>0</v>
      </c>
      <c r="AD286" s="5" t="s">
        <v>703</v>
      </c>
      <c r="AE286" s="4">
        <f>VLOOKUP($AD286,STARING_REEKSEN!$A:$I,3,0)</f>
        <v>0</v>
      </c>
      <c r="AF286" s="4">
        <f>VLOOKUP($AD286,STARING_REEKSEN!$A:$I,4,0)</f>
        <v>0.57999999999999996</v>
      </c>
      <c r="AG286" s="4">
        <f>VLOOKUP($AD286,STARING_REEKSEN!$A:$I,7,0)/100</f>
        <v>0.38</v>
      </c>
      <c r="AH286" s="4">
        <f t="shared" si="39"/>
        <v>0.5</v>
      </c>
      <c r="AI286" s="4">
        <f t="shared" si="40"/>
        <v>1.3157894736842106</v>
      </c>
      <c r="AJ286" s="4">
        <f t="shared" si="41"/>
        <v>0.28999999999999998</v>
      </c>
      <c r="AK286" s="4">
        <f t="shared" si="42"/>
        <v>0.8</v>
      </c>
      <c r="AL286" s="4">
        <f t="shared" si="43"/>
        <v>0.33</v>
      </c>
      <c r="AM286" s="4">
        <f t="shared" si="44"/>
        <v>0.51</v>
      </c>
      <c r="AN286">
        <f t="shared" si="45"/>
        <v>0.02</v>
      </c>
      <c r="AO286">
        <f t="shared" si="46"/>
        <v>0</v>
      </c>
      <c r="AP286">
        <f t="shared" si="47"/>
        <v>0</v>
      </c>
    </row>
    <row r="287" spans="1:42" x14ac:dyDescent="0.2">
      <c r="A287" s="4">
        <v>422</v>
      </c>
      <c r="B287" s="4">
        <v>56</v>
      </c>
      <c r="C287" s="5">
        <v>16160</v>
      </c>
      <c r="D287" s="5" t="s">
        <v>184</v>
      </c>
      <c r="E287" s="5" t="s">
        <v>685</v>
      </c>
      <c r="F287" s="5">
        <v>5</v>
      </c>
      <c r="G287" s="5" t="s">
        <v>746</v>
      </c>
      <c r="H287" s="5">
        <v>80</v>
      </c>
      <c r="I287" s="5">
        <v>120</v>
      </c>
      <c r="J287" s="23">
        <v>0.6</v>
      </c>
      <c r="K287" s="7">
        <v>0.3</v>
      </c>
      <c r="L287" s="7">
        <v>2</v>
      </c>
      <c r="M287" s="8">
        <v>27</v>
      </c>
      <c r="N287" s="5">
        <v>15</v>
      </c>
      <c r="O287" s="5">
        <v>40</v>
      </c>
      <c r="P287" s="9">
        <v>27</v>
      </c>
      <c r="Q287" s="10">
        <v>54</v>
      </c>
      <c r="R287" s="5">
        <v>40</v>
      </c>
      <c r="S287" s="5">
        <v>80</v>
      </c>
      <c r="T287" s="5">
        <v>140</v>
      </c>
      <c r="U287" s="5">
        <v>110</v>
      </c>
      <c r="V287" s="5">
        <v>170</v>
      </c>
      <c r="W287" s="11">
        <v>5.5</v>
      </c>
      <c r="X287" s="7">
        <v>5</v>
      </c>
      <c r="Y287" s="7">
        <v>6</v>
      </c>
      <c r="Z287" s="12">
        <v>4</v>
      </c>
      <c r="AA287" s="4">
        <v>1.4245574415889199</v>
      </c>
      <c r="AB287" s="5">
        <v>320</v>
      </c>
      <c r="AC287" s="5">
        <v>0</v>
      </c>
      <c r="AD287" s="5" t="s">
        <v>723</v>
      </c>
      <c r="AE287" s="4">
        <f>VLOOKUP($AD287,STARING_REEKSEN!$A:$I,3,0)</f>
        <v>0</v>
      </c>
      <c r="AF287" s="4">
        <f>VLOOKUP($AD287,STARING_REEKSEN!$A:$I,4,0)</f>
        <v>0.42</v>
      </c>
      <c r="AG287" s="4">
        <f>VLOOKUP($AD287,STARING_REEKSEN!$A:$I,7,0)/100</f>
        <v>0.61</v>
      </c>
      <c r="AH287" s="4">
        <f t="shared" si="39"/>
        <v>0.4</v>
      </c>
      <c r="AI287" s="4">
        <f t="shared" si="40"/>
        <v>0.65573770491803285</v>
      </c>
      <c r="AJ287" s="4">
        <f t="shared" si="41"/>
        <v>0.16800000000000001</v>
      </c>
      <c r="AK287" s="4">
        <f t="shared" si="42"/>
        <v>0.24</v>
      </c>
      <c r="AL287" s="4">
        <f t="shared" si="43"/>
        <v>0.33</v>
      </c>
      <c r="AM287" s="4">
        <f t="shared" si="44"/>
        <v>0.51</v>
      </c>
      <c r="AN287">
        <f t="shared" si="45"/>
        <v>0.02</v>
      </c>
      <c r="AO287">
        <f t="shared" si="46"/>
        <v>0</v>
      </c>
      <c r="AP287">
        <f t="shared" si="47"/>
        <v>0</v>
      </c>
    </row>
    <row r="288" spans="1:42" x14ac:dyDescent="0.2">
      <c r="A288" s="4">
        <v>501</v>
      </c>
      <c r="B288" s="4">
        <v>100</v>
      </c>
      <c r="C288" s="5">
        <v>22011</v>
      </c>
      <c r="D288" s="5" t="s">
        <v>138</v>
      </c>
      <c r="E288" s="5" t="s">
        <v>685</v>
      </c>
      <c r="F288" s="5">
        <v>1</v>
      </c>
      <c r="G288" s="5" t="s">
        <v>696</v>
      </c>
      <c r="H288" s="5">
        <v>0</v>
      </c>
      <c r="I288" s="5">
        <v>15</v>
      </c>
      <c r="J288" s="23">
        <v>4</v>
      </c>
      <c r="K288" s="7">
        <v>2</v>
      </c>
      <c r="L288" s="7">
        <v>6</v>
      </c>
      <c r="M288" s="8">
        <v>20</v>
      </c>
      <c r="N288" s="5">
        <v>10</v>
      </c>
      <c r="O288" s="5">
        <v>40</v>
      </c>
      <c r="P288" s="9">
        <v>25</v>
      </c>
      <c r="Q288" s="10">
        <v>45</v>
      </c>
      <c r="R288" s="5">
        <v>30</v>
      </c>
      <c r="S288" s="5">
        <v>70</v>
      </c>
      <c r="T288" s="5">
        <v>170</v>
      </c>
      <c r="U288" s="5">
        <v>140</v>
      </c>
      <c r="V288" s="5">
        <v>180</v>
      </c>
      <c r="W288" s="11">
        <v>5</v>
      </c>
      <c r="X288" s="7">
        <v>4.5</v>
      </c>
      <c r="Y288" s="7">
        <v>5.5</v>
      </c>
      <c r="Z288" s="12">
        <v>0</v>
      </c>
      <c r="AA288" s="4">
        <v>1.3507856595277099</v>
      </c>
      <c r="AB288" s="5">
        <v>691</v>
      </c>
      <c r="AC288" s="5">
        <v>1</v>
      </c>
      <c r="AD288" s="5" t="s">
        <v>722</v>
      </c>
      <c r="AE288" s="4">
        <f>VLOOKUP($AD288,STARING_REEKSEN!$A:$I,3,0)</f>
        <v>0</v>
      </c>
      <c r="AF288" s="4">
        <f>VLOOKUP($AD288,STARING_REEKSEN!$A:$I,4,0)</f>
        <v>0.43</v>
      </c>
      <c r="AG288" s="4">
        <f>VLOOKUP($AD288,STARING_REEKSEN!$A:$I,7,0)/100</f>
        <v>1.54E-2</v>
      </c>
      <c r="AH288" s="4">
        <f t="shared" si="39"/>
        <v>0.15</v>
      </c>
      <c r="AI288" s="4">
        <f t="shared" si="40"/>
        <v>9.7402597402597397</v>
      </c>
      <c r="AJ288" s="4">
        <f t="shared" si="41"/>
        <v>6.4500000000000002E-2</v>
      </c>
      <c r="AK288" s="4">
        <f t="shared" si="42"/>
        <v>0.6</v>
      </c>
      <c r="AL288" s="4">
        <f t="shared" si="43"/>
        <v>7.0000000000000007E-2</v>
      </c>
      <c r="AM288" s="4">
        <f t="shared" si="44"/>
        <v>0.47</v>
      </c>
      <c r="AN288">
        <f t="shared" si="45"/>
        <v>0.01</v>
      </c>
      <c r="AO288">
        <f t="shared" si="46"/>
        <v>0</v>
      </c>
      <c r="AP288">
        <f t="shared" si="47"/>
        <v>0</v>
      </c>
    </row>
    <row r="289" spans="1:42" x14ac:dyDescent="0.2">
      <c r="A289" s="4">
        <v>501</v>
      </c>
      <c r="B289" s="4">
        <v>100</v>
      </c>
      <c r="C289" s="5">
        <v>22011</v>
      </c>
      <c r="D289" s="5" t="s">
        <v>138</v>
      </c>
      <c r="E289" s="5" t="s">
        <v>685</v>
      </c>
      <c r="F289" s="5">
        <v>2</v>
      </c>
      <c r="G289" s="5" t="s">
        <v>745</v>
      </c>
      <c r="H289" s="5">
        <v>15</v>
      </c>
      <c r="I289" s="5">
        <v>40</v>
      </c>
      <c r="J289" s="23">
        <v>0.8</v>
      </c>
      <c r="K289" s="7">
        <v>0.5</v>
      </c>
      <c r="L289" s="7">
        <v>2</v>
      </c>
      <c r="M289" s="8">
        <v>22</v>
      </c>
      <c r="N289" s="5">
        <v>10</v>
      </c>
      <c r="O289" s="5">
        <v>60</v>
      </c>
      <c r="P289" s="9">
        <v>27</v>
      </c>
      <c r="Q289" s="10">
        <v>49</v>
      </c>
      <c r="R289" s="5">
        <v>30</v>
      </c>
      <c r="S289" s="5">
        <v>70</v>
      </c>
      <c r="T289" s="5">
        <v>140</v>
      </c>
      <c r="U289" s="5">
        <v>130</v>
      </c>
      <c r="V289" s="5">
        <v>180</v>
      </c>
      <c r="W289" s="11">
        <v>4</v>
      </c>
      <c r="X289" s="7">
        <v>3.6</v>
      </c>
      <c r="Y289" s="7">
        <v>5.5</v>
      </c>
      <c r="Z289" s="12">
        <v>0</v>
      </c>
      <c r="AA289" s="4">
        <v>1.4539097241100301</v>
      </c>
      <c r="AB289" s="5">
        <v>691</v>
      </c>
      <c r="AC289" s="5">
        <v>0</v>
      </c>
      <c r="AD289" s="5" t="s">
        <v>741</v>
      </c>
      <c r="AE289" s="4">
        <f>VLOOKUP($AD289,STARING_REEKSEN!$A:$I,3,0)</f>
        <v>0</v>
      </c>
      <c r="AF289" s="4">
        <f>VLOOKUP($AD289,STARING_REEKSEN!$A:$I,4,0)</f>
        <v>0.44</v>
      </c>
      <c r="AG289" s="4">
        <f>VLOOKUP($AD289,STARING_REEKSEN!$A:$I,7,0)/100</f>
        <v>0.25600000000000001</v>
      </c>
      <c r="AH289" s="4">
        <f t="shared" si="39"/>
        <v>0.25</v>
      </c>
      <c r="AI289" s="4">
        <f t="shared" si="40"/>
        <v>0.9765625</v>
      </c>
      <c r="AJ289" s="4">
        <f t="shared" si="41"/>
        <v>0.11</v>
      </c>
      <c r="AK289" s="4">
        <f t="shared" si="42"/>
        <v>0.2</v>
      </c>
      <c r="AL289" s="4">
        <f t="shared" si="43"/>
        <v>7.0000000000000007E-2</v>
      </c>
      <c r="AM289" s="4">
        <f t="shared" si="44"/>
        <v>0.47</v>
      </c>
      <c r="AN289">
        <f t="shared" si="45"/>
        <v>0.01</v>
      </c>
      <c r="AO289">
        <f t="shared" si="46"/>
        <v>0</v>
      </c>
      <c r="AP289">
        <f t="shared" si="47"/>
        <v>0</v>
      </c>
    </row>
    <row r="290" spans="1:42" x14ac:dyDescent="0.2">
      <c r="A290" s="4">
        <v>501</v>
      </c>
      <c r="B290" s="4">
        <v>100</v>
      </c>
      <c r="C290" s="5">
        <v>22011</v>
      </c>
      <c r="D290" s="5" t="s">
        <v>138</v>
      </c>
      <c r="E290" s="5" t="s">
        <v>685</v>
      </c>
      <c r="F290" s="5">
        <v>3</v>
      </c>
      <c r="G290" s="5" t="s">
        <v>746</v>
      </c>
      <c r="H290" s="5">
        <v>40</v>
      </c>
      <c r="I290" s="5">
        <v>120</v>
      </c>
      <c r="J290" s="23">
        <v>0.2</v>
      </c>
      <c r="K290" s="7">
        <v>0.1</v>
      </c>
      <c r="L290" s="7">
        <v>2</v>
      </c>
      <c r="M290" s="8">
        <v>41</v>
      </c>
      <c r="N290" s="5">
        <v>10</v>
      </c>
      <c r="O290" s="5">
        <v>60</v>
      </c>
      <c r="P290" s="9">
        <v>29</v>
      </c>
      <c r="Q290" s="10">
        <v>70</v>
      </c>
      <c r="R290" s="5">
        <v>30</v>
      </c>
      <c r="S290" s="5">
        <v>80</v>
      </c>
      <c r="T290" s="5">
        <v>80</v>
      </c>
      <c r="U290" s="5">
        <v>70</v>
      </c>
      <c r="V290" s="5">
        <v>140</v>
      </c>
      <c r="W290" s="11">
        <v>3.8</v>
      </c>
      <c r="X290" s="7">
        <v>3.6</v>
      </c>
      <c r="Y290" s="7">
        <v>5.5</v>
      </c>
      <c r="Z290" s="12">
        <v>0</v>
      </c>
      <c r="AA290" s="4">
        <v>1.3561276498315</v>
      </c>
      <c r="AB290" s="5">
        <v>691</v>
      </c>
      <c r="AC290" s="5">
        <v>0</v>
      </c>
      <c r="AD290" s="5" t="s">
        <v>720</v>
      </c>
      <c r="AE290" s="4">
        <f>VLOOKUP($AD290,STARING_REEKSEN!$A:$I,3,0)</f>
        <v>0</v>
      </c>
      <c r="AF290" s="4">
        <f>VLOOKUP($AD290,STARING_REEKSEN!$A:$I,4,0)</f>
        <v>0.49</v>
      </c>
      <c r="AG290" s="4">
        <f>VLOOKUP($AD290,STARING_REEKSEN!$A:$I,7,0)/100</f>
        <v>0.10800000000000001</v>
      </c>
      <c r="AH290" s="4">
        <f t="shared" si="39"/>
        <v>0.8</v>
      </c>
      <c r="AI290" s="4">
        <f t="shared" si="40"/>
        <v>7.4074074074074066</v>
      </c>
      <c r="AJ290" s="4">
        <f t="shared" si="41"/>
        <v>0.39200000000000002</v>
      </c>
      <c r="AK290" s="4">
        <f t="shared" si="42"/>
        <v>0.16000000000000003</v>
      </c>
      <c r="AL290" s="4">
        <f t="shared" si="43"/>
        <v>7.0000000000000007E-2</v>
      </c>
      <c r="AM290" s="4">
        <f t="shared" si="44"/>
        <v>0.47</v>
      </c>
      <c r="AN290">
        <f t="shared" si="45"/>
        <v>0.01</v>
      </c>
      <c r="AO290">
        <f t="shared" si="46"/>
        <v>0</v>
      </c>
      <c r="AP290">
        <f t="shared" si="47"/>
        <v>0</v>
      </c>
    </row>
    <row r="291" spans="1:42" x14ac:dyDescent="0.2">
      <c r="A291" s="4">
        <v>502</v>
      </c>
      <c r="B291" s="4">
        <v>100</v>
      </c>
      <c r="C291" s="5">
        <v>22010</v>
      </c>
      <c r="D291" s="5" t="s">
        <v>34</v>
      </c>
      <c r="E291" s="5" t="s">
        <v>685</v>
      </c>
      <c r="F291" s="5">
        <v>1</v>
      </c>
      <c r="G291" s="5" t="s">
        <v>696</v>
      </c>
      <c r="H291" s="5">
        <v>0</v>
      </c>
      <c r="I291" s="5">
        <v>15</v>
      </c>
      <c r="J291" s="23">
        <v>4</v>
      </c>
      <c r="K291" s="7">
        <v>2</v>
      </c>
      <c r="L291" s="7">
        <v>6</v>
      </c>
      <c r="M291" s="8">
        <v>10</v>
      </c>
      <c r="N291" s="5">
        <v>4</v>
      </c>
      <c r="O291" s="5">
        <v>16</v>
      </c>
      <c r="P291" s="9">
        <v>22</v>
      </c>
      <c r="Q291" s="10">
        <v>32</v>
      </c>
      <c r="R291" s="5">
        <v>20</v>
      </c>
      <c r="S291" s="5">
        <v>45</v>
      </c>
      <c r="T291" s="5">
        <v>170</v>
      </c>
      <c r="U291" s="5">
        <v>150</v>
      </c>
      <c r="V291" s="5">
        <v>190</v>
      </c>
      <c r="W291" s="11">
        <v>5</v>
      </c>
      <c r="X291" s="7">
        <v>4.5</v>
      </c>
      <c r="Y291" s="7">
        <v>5.5</v>
      </c>
      <c r="Z291" s="12">
        <v>0</v>
      </c>
      <c r="AA291" s="4">
        <v>1.4274296834993001</v>
      </c>
      <c r="AB291" s="5">
        <v>510</v>
      </c>
      <c r="AC291" s="5">
        <v>1</v>
      </c>
      <c r="AD291" s="5" t="s">
        <v>791</v>
      </c>
      <c r="AE291" s="4">
        <f>VLOOKUP($AD291,STARING_REEKSEN!$A:$I,3,0)</f>
        <v>0.01</v>
      </c>
      <c r="AF291" s="4">
        <f>VLOOKUP($AD291,STARING_REEKSEN!$A:$I,4,0)</f>
        <v>0.38</v>
      </c>
      <c r="AG291" s="4">
        <f>VLOOKUP($AD291,STARING_REEKSEN!$A:$I,7,0)/100</f>
        <v>1.0068999999999999</v>
      </c>
      <c r="AH291" s="4">
        <f t="shared" si="39"/>
        <v>0.15</v>
      </c>
      <c r="AI291" s="4">
        <f t="shared" si="40"/>
        <v>0.14897209256132685</v>
      </c>
      <c r="AJ291" s="4">
        <f t="shared" si="41"/>
        <v>5.5500000000000001E-2</v>
      </c>
      <c r="AK291" s="4">
        <f t="shared" si="42"/>
        <v>0.6</v>
      </c>
      <c r="AL291" s="4">
        <f t="shared" si="43"/>
        <v>0.06</v>
      </c>
      <c r="AM291" s="4">
        <f t="shared" si="44"/>
        <v>0.41</v>
      </c>
      <c r="AN291">
        <f t="shared" si="45"/>
        <v>0.01</v>
      </c>
      <c r="AO291">
        <f t="shared" si="46"/>
        <v>0</v>
      </c>
      <c r="AP291">
        <f t="shared" si="47"/>
        <v>0</v>
      </c>
    </row>
    <row r="292" spans="1:42" x14ac:dyDescent="0.2">
      <c r="A292" s="4">
        <v>502</v>
      </c>
      <c r="B292" s="4">
        <v>100</v>
      </c>
      <c r="C292" s="5">
        <v>22010</v>
      </c>
      <c r="D292" s="5" t="s">
        <v>34</v>
      </c>
      <c r="E292" s="5" t="s">
        <v>685</v>
      </c>
      <c r="F292" s="5">
        <v>2</v>
      </c>
      <c r="G292" s="5" t="s">
        <v>745</v>
      </c>
      <c r="H292" s="5">
        <v>15</v>
      </c>
      <c r="I292" s="5">
        <v>40</v>
      </c>
      <c r="J292" s="23">
        <v>0.8</v>
      </c>
      <c r="K292" s="7">
        <v>0.5</v>
      </c>
      <c r="L292" s="7">
        <v>2</v>
      </c>
      <c r="M292" s="8">
        <v>14</v>
      </c>
      <c r="N292" s="5">
        <v>4</v>
      </c>
      <c r="O292" s="5">
        <v>20</v>
      </c>
      <c r="P292" s="9">
        <v>16</v>
      </c>
      <c r="Q292" s="10">
        <v>30</v>
      </c>
      <c r="R292" s="5">
        <v>20</v>
      </c>
      <c r="S292" s="5">
        <v>45</v>
      </c>
      <c r="T292" s="5">
        <v>170</v>
      </c>
      <c r="U292" s="5">
        <v>150</v>
      </c>
      <c r="V292" s="5">
        <v>190</v>
      </c>
      <c r="W292" s="11">
        <v>4.8</v>
      </c>
      <c r="X292" s="7">
        <v>4.5</v>
      </c>
      <c r="Y292" s="7">
        <v>5.5</v>
      </c>
      <c r="Z292" s="12">
        <v>0</v>
      </c>
      <c r="AA292" s="4">
        <v>1.52438881861959</v>
      </c>
      <c r="AB292" s="5">
        <v>510</v>
      </c>
      <c r="AC292" s="5">
        <v>0</v>
      </c>
      <c r="AD292" s="5" t="s">
        <v>730</v>
      </c>
      <c r="AE292" s="4">
        <f>VLOOKUP($AD292,STARING_REEKSEN!$A:$I,3,0)</f>
        <v>0</v>
      </c>
      <c r="AF292" s="4">
        <f>VLOOKUP($AD292,STARING_REEKSEN!$A:$I,4,0)</f>
        <v>0.41</v>
      </c>
      <c r="AG292" s="4">
        <f>VLOOKUP($AD292,STARING_REEKSEN!$A:$I,7,0)/100</f>
        <v>5.4800000000000001E-2</v>
      </c>
      <c r="AH292" s="4">
        <f t="shared" si="39"/>
        <v>0.25</v>
      </c>
      <c r="AI292" s="4">
        <f t="shared" si="40"/>
        <v>4.562043795620438</v>
      </c>
      <c r="AJ292" s="4">
        <f t="shared" si="41"/>
        <v>0.10249999999999999</v>
      </c>
      <c r="AK292" s="4">
        <f t="shared" si="42"/>
        <v>0.2</v>
      </c>
      <c r="AL292" s="4">
        <f t="shared" si="43"/>
        <v>0.06</v>
      </c>
      <c r="AM292" s="4">
        <f t="shared" si="44"/>
        <v>0.41</v>
      </c>
      <c r="AN292">
        <f t="shared" si="45"/>
        <v>0.01</v>
      </c>
      <c r="AO292">
        <f t="shared" si="46"/>
        <v>0</v>
      </c>
      <c r="AP292">
        <f t="shared" si="47"/>
        <v>0</v>
      </c>
    </row>
    <row r="293" spans="1:42" x14ac:dyDescent="0.2">
      <c r="A293" s="4">
        <v>502</v>
      </c>
      <c r="B293" s="4">
        <v>100</v>
      </c>
      <c r="C293" s="5">
        <v>22010</v>
      </c>
      <c r="D293" s="5" t="s">
        <v>34</v>
      </c>
      <c r="E293" s="5" t="s">
        <v>685</v>
      </c>
      <c r="F293" s="5">
        <v>3</v>
      </c>
      <c r="G293" s="5" t="s">
        <v>746</v>
      </c>
      <c r="H293" s="5">
        <v>40</v>
      </c>
      <c r="I293" s="5">
        <v>120</v>
      </c>
      <c r="J293" s="23">
        <v>0.3</v>
      </c>
      <c r="K293" s="7">
        <v>0.1</v>
      </c>
      <c r="L293" s="7">
        <v>2</v>
      </c>
      <c r="M293" s="8">
        <v>22</v>
      </c>
      <c r="N293" s="5">
        <v>4</v>
      </c>
      <c r="O293" s="5">
        <v>25</v>
      </c>
      <c r="P293" s="9">
        <v>18</v>
      </c>
      <c r="Q293" s="10">
        <v>40</v>
      </c>
      <c r="R293" s="5">
        <v>20</v>
      </c>
      <c r="S293" s="5">
        <v>45</v>
      </c>
      <c r="T293" s="5">
        <v>170</v>
      </c>
      <c r="U293" s="5">
        <v>150</v>
      </c>
      <c r="V293" s="5">
        <v>190</v>
      </c>
      <c r="W293" s="11">
        <v>3.9</v>
      </c>
      <c r="X293" s="7">
        <v>3.6</v>
      </c>
      <c r="Y293" s="7">
        <v>5.5</v>
      </c>
      <c r="Z293" s="12">
        <v>0</v>
      </c>
      <c r="AA293" s="4">
        <v>1.4943359935785301</v>
      </c>
      <c r="AB293" s="5">
        <v>510</v>
      </c>
      <c r="AC293" s="5">
        <v>0</v>
      </c>
      <c r="AD293" s="5" t="s">
        <v>730</v>
      </c>
      <c r="AE293" s="4">
        <f>VLOOKUP($AD293,STARING_REEKSEN!$A:$I,3,0)</f>
        <v>0</v>
      </c>
      <c r="AF293" s="4">
        <f>VLOOKUP($AD293,STARING_REEKSEN!$A:$I,4,0)</f>
        <v>0.41</v>
      </c>
      <c r="AG293" s="4">
        <f>VLOOKUP($AD293,STARING_REEKSEN!$A:$I,7,0)/100</f>
        <v>5.4800000000000001E-2</v>
      </c>
      <c r="AH293" s="4">
        <f t="shared" si="39"/>
        <v>0.8</v>
      </c>
      <c r="AI293" s="4">
        <f t="shared" si="40"/>
        <v>14.598540145985401</v>
      </c>
      <c r="AJ293" s="4">
        <f t="shared" si="41"/>
        <v>0.32800000000000001</v>
      </c>
      <c r="AK293" s="4">
        <f t="shared" si="42"/>
        <v>0.24</v>
      </c>
      <c r="AL293" s="4">
        <f t="shared" si="43"/>
        <v>0.06</v>
      </c>
      <c r="AM293" s="4">
        <f t="shared" si="44"/>
        <v>0.41</v>
      </c>
      <c r="AN293">
        <f t="shared" si="45"/>
        <v>0.01</v>
      </c>
      <c r="AO293">
        <f t="shared" si="46"/>
        <v>0</v>
      </c>
      <c r="AP293">
        <f t="shared" si="47"/>
        <v>0</v>
      </c>
    </row>
    <row r="294" spans="1:42" x14ac:dyDescent="0.2">
      <c r="A294" s="4">
        <v>503</v>
      </c>
      <c r="B294" s="4">
        <v>100</v>
      </c>
      <c r="C294" s="5">
        <v>22020</v>
      </c>
      <c r="D294" s="5" t="s">
        <v>636</v>
      </c>
      <c r="E294" s="5" t="s">
        <v>714</v>
      </c>
      <c r="F294" s="5">
        <v>1</v>
      </c>
      <c r="G294" s="5" t="s">
        <v>742</v>
      </c>
      <c r="H294" s="5">
        <v>0</v>
      </c>
      <c r="I294" s="5">
        <v>25</v>
      </c>
      <c r="J294" s="23">
        <v>4</v>
      </c>
      <c r="K294" s="7">
        <v>2</v>
      </c>
      <c r="L294" s="7">
        <v>5</v>
      </c>
      <c r="M294" s="8">
        <v>40</v>
      </c>
      <c r="N294" s="5">
        <v>30</v>
      </c>
      <c r="O294" s="5">
        <v>60</v>
      </c>
      <c r="P294" s="9">
        <v>45</v>
      </c>
      <c r="Q294" s="10">
        <v>85</v>
      </c>
      <c r="R294" s="5">
        <v>70</v>
      </c>
      <c r="S294" s="5">
        <v>90</v>
      </c>
      <c r="T294" s="5">
        <v>125</v>
      </c>
      <c r="U294" s="5">
        <v>100</v>
      </c>
      <c r="V294" s="5">
        <v>140</v>
      </c>
      <c r="W294" s="11">
        <v>6.5</v>
      </c>
      <c r="X294" s="7">
        <v>5.8</v>
      </c>
      <c r="Y294" s="7">
        <v>7.5</v>
      </c>
      <c r="Z294" s="12">
        <v>0</v>
      </c>
      <c r="AA294" s="4">
        <v>1.21979497547327</v>
      </c>
      <c r="AB294" s="5">
        <v>691</v>
      </c>
      <c r="AC294" s="5">
        <v>1</v>
      </c>
      <c r="AD294" s="5" t="s">
        <v>780</v>
      </c>
      <c r="AE294" s="4">
        <f>VLOOKUP($AD294,STARING_REEKSEN!$A:$I,3,0)</f>
        <v>0</v>
      </c>
      <c r="AF294" s="4">
        <f>VLOOKUP($AD294,STARING_REEKSEN!$A:$I,4,0)</f>
        <v>0.51</v>
      </c>
      <c r="AG294" s="4">
        <f>VLOOKUP($AD294,STARING_REEKSEN!$A:$I,7,0)/100</f>
        <v>0.63600000000000001</v>
      </c>
      <c r="AH294" s="4">
        <f t="shared" si="39"/>
        <v>0.25</v>
      </c>
      <c r="AI294" s="4">
        <f t="shared" si="40"/>
        <v>0.39308176100628928</v>
      </c>
      <c r="AJ294" s="4">
        <f t="shared" si="41"/>
        <v>0.1275</v>
      </c>
      <c r="AK294" s="4">
        <f t="shared" si="42"/>
        <v>1</v>
      </c>
      <c r="AL294" s="4">
        <f t="shared" si="43"/>
        <v>0.41</v>
      </c>
      <c r="AM294" s="4">
        <f t="shared" si="44"/>
        <v>0.56999999999999995</v>
      </c>
      <c r="AN294">
        <f t="shared" si="45"/>
        <v>0.01</v>
      </c>
      <c r="AO294">
        <f t="shared" si="46"/>
        <v>0</v>
      </c>
      <c r="AP294">
        <f t="shared" si="47"/>
        <v>0</v>
      </c>
    </row>
    <row r="295" spans="1:42" x14ac:dyDescent="0.2">
      <c r="A295" s="4">
        <v>503</v>
      </c>
      <c r="B295" s="4">
        <v>100</v>
      </c>
      <c r="C295" s="5">
        <v>22020</v>
      </c>
      <c r="D295" s="5" t="s">
        <v>636</v>
      </c>
      <c r="E295" s="5" t="s">
        <v>714</v>
      </c>
      <c r="F295" s="5">
        <v>2</v>
      </c>
      <c r="G295" s="5" t="s">
        <v>690</v>
      </c>
      <c r="H295" s="5">
        <v>25</v>
      </c>
      <c r="I295" s="5">
        <v>45</v>
      </c>
      <c r="J295" s="23">
        <v>0.3</v>
      </c>
      <c r="K295" s="7">
        <v>0.5</v>
      </c>
      <c r="L295" s="7">
        <v>3</v>
      </c>
      <c r="M295" s="8">
        <v>60</v>
      </c>
      <c r="N295" s="5">
        <v>50</v>
      </c>
      <c r="O295" s="5">
        <v>70</v>
      </c>
      <c r="P295" s="9">
        <v>32</v>
      </c>
      <c r="Q295" s="10">
        <v>92</v>
      </c>
      <c r="R295" s="5">
        <v>80</v>
      </c>
      <c r="S295" s="5">
        <v>98</v>
      </c>
      <c r="T295" s="5">
        <v>90</v>
      </c>
      <c r="U295" s="5">
        <v>70</v>
      </c>
      <c r="V295" s="5">
        <v>130</v>
      </c>
      <c r="W295" s="11">
        <v>7</v>
      </c>
      <c r="X295" s="7">
        <v>5.8</v>
      </c>
      <c r="Y295" s="7">
        <v>7.5</v>
      </c>
      <c r="Z295" s="12">
        <v>0.8</v>
      </c>
      <c r="AA295" s="4">
        <v>1.21915010106712</v>
      </c>
      <c r="AB295" s="5">
        <v>691</v>
      </c>
      <c r="AC295" s="5">
        <v>0</v>
      </c>
      <c r="AD295" s="5" t="s">
        <v>703</v>
      </c>
      <c r="AE295" s="4">
        <f>VLOOKUP($AD295,STARING_REEKSEN!$A:$I,3,0)</f>
        <v>0</v>
      </c>
      <c r="AF295" s="4">
        <f>VLOOKUP($AD295,STARING_REEKSEN!$A:$I,4,0)</f>
        <v>0.57999999999999996</v>
      </c>
      <c r="AG295" s="4">
        <f>VLOOKUP($AD295,STARING_REEKSEN!$A:$I,7,0)/100</f>
        <v>0.38</v>
      </c>
      <c r="AH295" s="4">
        <f t="shared" si="39"/>
        <v>0.2</v>
      </c>
      <c r="AI295" s="4">
        <f t="shared" si="40"/>
        <v>0.52631578947368418</v>
      </c>
      <c r="AJ295" s="4">
        <f t="shared" si="41"/>
        <v>0.11599999999999999</v>
      </c>
      <c r="AK295" s="4">
        <f t="shared" si="42"/>
        <v>0.06</v>
      </c>
      <c r="AL295" s="4">
        <f t="shared" si="43"/>
        <v>0.41</v>
      </c>
      <c r="AM295" s="4">
        <f t="shared" si="44"/>
        <v>0.56999999999999995</v>
      </c>
      <c r="AN295">
        <f t="shared" si="45"/>
        <v>0.01</v>
      </c>
      <c r="AO295">
        <f t="shared" si="46"/>
        <v>0</v>
      </c>
      <c r="AP295">
        <f t="shared" si="47"/>
        <v>0</v>
      </c>
    </row>
    <row r="296" spans="1:42" x14ac:dyDescent="0.2">
      <c r="A296" s="4">
        <v>503</v>
      </c>
      <c r="B296" s="4">
        <v>100</v>
      </c>
      <c r="C296" s="5">
        <v>22020</v>
      </c>
      <c r="D296" s="5" t="s">
        <v>636</v>
      </c>
      <c r="E296" s="5" t="s">
        <v>714</v>
      </c>
      <c r="F296" s="5">
        <v>3</v>
      </c>
      <c r="G296" s="5" t="s">
        <v>691</v>
      </c>
      <c r="H296" s="5">
        <v>45</v>
      </c>
      <c r="I296" s="5">
        <v>120</v>
      </c>
      <c r="J296" s="23">
        <v>0.2</v>
      </c>
      <c r="K296" s="7">
        <v>0.1</v>
      </c>
      <c r="L296" s="7">
        <v>2</v>
      </c>
      <c r="M296" s="8">
        <v>60</v>
      </c>
      <c r="N296" s="5">
        <v>50</v>
      </c>
      <c r="O296" s="5">
        <v>70</v>
      </c>
      <c r="P296" s="9">
        <v>32</v>
      </c>
      <c r="Q296" s="10">
        <v>92</v>
      </c>
      <c r="R296" s="5">
        <v>80</v>
      </c>
      <c r="S296" s="5">
        <v>98</v>
      </c>
      <c r="T296" s="5">
        <v>90</v>
      </c>
      <c r="U296" s="5">
        <v>70</v>
      </c>
      <c r="V296" s="5">
        <v>130</v>
      </c>
      <c r="W296" s="11">
        <v>7</v>
      </c>
      <c r="X296" s="7">
        <v>5.8</v>
      </c>
      <c r="Y296" s="7">
        <v>7.5</v>
      </c>
      <c r="Z296" s="12">
        <v>2</v>
      </c>
      <c r="AA296" s="4">
        <v>1.2301352973424</v>
      </c>
      <c r="AB296" s="5">
        <v>691</v>
      </c>
      <c r="AC296" s="5">
        <v>0</v>
      </c>
      <c r="AD296" s="5" t="s">
        <v>703</v>
      </c>
      <c r="AE296" s="4">
        <f>VLOOKUP($AD296,STARING_REEKSEN!$A:$I,3,0)</f>
        <v>0</v>
      </c>
      <c r="AF296" s="4">
        <f>VLOOKUP($AD296,STARING_REEKSEN!$A:$I,4,0)</f>
        <v>0.57999999999999996</v>
      </c>
      <c r="AG296" s="4">
        <f>VLOOKUP($AD296,STARING_REEKSEN!$A:$I,7,0)/100</f>
        <v>0.38</v>
      </c>
      <c r="AH296" s="4">
        <f t="shared" si="39"/>
        <v>0.75</v>
      </c>
      <c r="AI296" s="4">
        <f t="shared" si="40"/>
        <v>1.9736842105263157</v>
      </c>
      <c r="AJ296" s="4">
        <f t="shared" si="41"/>
        <v>0.43499999999999994</v>
      </c>
      <c r="AK296" s="4">
        <f t="shared" si="42"/>
        <v>0.15000000000000002</v>
      </c>
      <c r="AL296" s="4">
        <f t="shared" si="43"/>
        <v>0.41</v>
      </c>
      <c r="AM296" s="4">
        <f t="shared" si="44"/>
        <v>0.56999999999999995</v>
      </c>
      <c r="AN296">
        <f t="shared" si="45"/>
        <v>0.01</v>
      </c>
      <c r="AO296">
        <f t="shared" si="46"/>
        <v>0</v>
      </c>
      <c r="AP296">
        <f t="shared" si="47"/>
        <v>0</v>
      </c>
    </row>
    <row r="297" spans="1:42" x14ac:dyDescent="0.2">
      <c r="A297" s="4">
        <v>504</v>
      </c>
      <c r="B297" s="4">
        <v>51</v>
      </c>
      <c r="C297" s="5">
        <v>18020</v>
      </c>
      <c r="D297" s="5" t="s">
        <v>52</v>
      </c>
      <c r="E297" s="5" t="s">
        <v>685</v>
      </c>
      <c r="F297" s="5">
        <v>1</v>
      </c>
      <c r="G297" s="5" t="s">
        <v>696</v>
      </c>
      <c r="H297" s="5">
        <v>0</v>
      </c>
      <c r="I297" s="5">
        <v>25</v>
      </c>
      <c r="J297" s="23">
        <v>3</v>
      </c>
      <c r="K297" s="7">
        <v>1</v>
      </c>
      <c r="L297" s="7">
        <v>5</v>
      </c>
      <c r="M297" s="8">
        <v>10</v>
      </c>
      <c r="N297" s="5">
        <v>8</v>
      </c>
      <c r="O297" s="5">
        <v>14</v>
      </c>
      <c r="P297" s="9">
        <v>45</v>
      </c>
      <c r="Q297" s="10">
        <v>55</v>
      </c>
      <c r="R297" s="5">
        <v>45</v>
      </c>
      <c r="S297" s="5">
        <v>60</v>
      </c>
      <c r="T297" s="5">
        <v>125</v>
      </c>
      <c r="U297" s="5">
        <v>100</v>
      </c>
      <c r="V297" s="5">
        <v>140</v>
      </c>
      <c r="W297" s="11">
        <v>5.3</v>
      </c>
      <c r="X297" s="7">
        <v>4.5</v>
      </c>
      <c r="Y297" s="7">
        <v>5.5</v>
      </c>
      <c r="Z297" s="12">
        <v>0</v>
      </c>
      <c r="AA297" s="4">
        <v>1.46854461538602</v>
      </c>
      <c r="AB297" s="5">
        <v>430</v>
      </c>
      <c r="AC297" s="5">
        <v>1</v>
      </c>
      <c r="AD297" s="5" t="s">
        <v>792</v>
      </c>
      <c r="AE297" s="4">
        <f>VLOOKUP($AD297,STARING_REEKSEN!$A:$I,3,0)</f>
        <v>0.01</v>
      </c>
      <c r="AF297" s="4">
        <f>VLOOKUP($AD297,STARING_REEKSEN!$A:$I,4,0)</f>
        <v>0.42</v>
      </c>
      <c r="AG297" s="4">
        <f>VLOOKUP($AD297,STARING_REEKSEN!$A:$I,7,0)/100</f>
        <v>0.1298</v>
      </c>
      <c r="AH297" s="4">
        <f t="shared" si="39"/>
        <v>0.25</v>
      </c>
      <c r="AI297" s="4">
        <f t="shared" si="40"/>
        <v>1.926040061633282</v>
      </c>
      <c r="AJ297" s="4">
        <f t="shared" si="41"/>
        <v>0.10249999999999999</v>
      </c>
      <c r="AK297" s="4">
        <f t="shared" si="42"/>
        <v>0.75</v>
      </c>
      <c r="AL297" s="4">
        <f t="shared" si="43"/>
        <v>0.01</v>
      </c>
      <c r="AM297" s="4">
        <f t="shared" si="44"/>
        <v>0.39</v>
      </c>
      <c r="AN297">
        <f t="shared" si="45"/>
        <v>0.01</v>
      </c>
      <c r="AO297">
        <f t="shared" si="46"/>
        <v>0</v>
      </c>
      <c r="AP297">
        <f t="shared" si="47"/>
        <v>0</v>
      </c>
    </row>
    <row r="298" spans="1:42" x14ac:dyDescent="0.2">
      <c r="A298" s="4">
        <v>504</v>
      </c>
      <c r="B298" s="4">
        <v>51</v>
      </c>
      <c r="C298" s="5">
        <v>18020</v>
      </c>
      <c r="D298" s="5" t="s">
        <v>52</v>
      </c>
      <c r="E298" s="5" t="s">
        <v>685</v>
      </c>
      <c r="F298" s="5">
        <v>2</v>
      </c>
      <c r="G298" s="5" t="s">
        <v>690</v>
      </c>
      <c r="H298" s="5">
        <v>25</v>
      </c>
      <c r="I298" s="5">
        <v>90</v>
      </c>
      <c r="J298" s="23">
        <v>0.3</v>
      </c>
      <c r="K298" s="7">
        <v>0.1</v>
      </c>
      <c r="L298" s="7">
        <v>1</v>
      </c>
      <c r="M298" s="8">
        <v>12</v>
      </c>
      <c r="N298" s="5">
        <v>8</v>
      </c>
      <c r="O298" s="5">
        <v>20</v>
      </c>
      <c r="P298" s="9">
        <v>53</v>
      </c>
      <c r="Q298" s="10">
        <v>65</v>
      </c>
      <c r="R298" s="5">
        <v>45</v>
      </c>
      <c r="S298" s="5">
        <v>70</v>
      </c>
      <c r="T298" s="5">
        <v>110</v>
      </c>
      <c r="U298" s="5">
        <v>100</v>
      </c>
      <c r="V298" s="5">
        <v>140</v>
      </c>
      <c r="W298" s="11">
        <v>4.7</v>
      </c>
      <c r="X298" s="7">
        <v>4.5</v>
      </c>
      <c r="Y298" s="7">
        <v>5.5</v>
      </c>
      <c r="Z298" s="12">
        <v>0</v>
      </c>
      <c r="AA298" s="4">
        <v>1.5887048313837</v>
      </c>
      <c r="AB298" s="5">
        <v>430</v>
      </c>
      <c r="AC298" s="5">
        <v>0</v>
      </c>
      <c r="AD298" s="5" t="s">
        <v>701</v>
      </c>
      <c r="AE298" s="4">
        <f>VLOOKUP($AD298,STARING_REEKSEN!$A:$I,3,0)</f>
        <v>0</v>
      </c>
      <c r="AF298" s="4">
        <f>VLOOKUP($AD298,STARING_REEKSEN!$A:$I,4,0)</f>
        <v>0.38</v>
      </c>
      <c r="AG298" s="4">
        <f>VLOOKUP($AD298,STARING_REEKSEN!$A:$I,7,0)/100</f>
        <v>3.5999999999999999E-3</v>
      </c>
      <c r="AH298" s="4">
        <f t="shared" si="39"/>
        <v>0.65</v>
      </c>
      <c r="AI298" s="4">
        <f t="shared" si="40"/>
        <v>180.55555555555557</v>
      </c>
      <c r="AJ298" s="4">
        <f t="shared" si="41"/>
        <v>0.24700000000000003</v>
      </c>
      <c r="AK298" s="4">
        <f t="shared" si="42"/>
        <v>0.19500000000000001</v>
      </c>
      <c r="AL298" s="4">
        <f t="shared" si="43"/>
        <v>0.01</v>
      </c>
      <c r="AM298" s="4">
        <f t="shared" si="44"/>
        <v>0.39</v>
      </c>
      <c r="AN298">
        <f t="shared" si="45"/>
        <v>0.01</v>
      </c>
      <c r="AO298">
        <f t="shared" si="46"/>
        <v>0</v>
      </c>
      <c r="AP298">
        <f t="shared" si="47"/>
        <v>0</v>
      </c>
    </row>
    <row r="299" spans="1:42" x14ac:dyDescent="0.2">
      <c r="A299" s="4">
        <v>504</v>
      </c>
      <c r="B299" s="4">
        <v>51</v>
      </c>
      <c r="C299" s="5">
        <v>18020</v>
      </c>
      <c r="D299" s="5" t="s">
        <v>52</v>
      </c>
      <c r="E299" s="5" t="s">
        <v>685</v>
      </c>
      <c r="F299" s="5">
        <v>3</v>
      </c>
      <c r="G299" s="5" t="s">
        <v>719</v>
      </c>
      <c r="H299" s="5">
        <v>90</v>
      </c>
      <c r="I299" s="5">
        <v>120</v>
      </c>
      <c r="J299" s="23">
        <v>0.3</v>
      </c>
      <c r="K299" s="7">
        <v>0.2</v>
      </c>
      <c r="L299" s="7">
        <v>2</v>
      </c>
      <c r="M299" s="8">
        <v>4</v>
      </c>
      <c r="N299" s="5">
        <v>2</v>
      </c>
      <c r="O299" s="5">
        <v>8</v>
      </c>
      <c r="P299" s="9">
        <v>11</v>
      </c>
      <c r="Q299" s="10">
        <v>15</v>
      </c>
      <c r="R299" s="5">
        <v>10</v>
      </c>
      <c r="S299" s="5">
        <v>35</v>
      </c>
      <c r="T299" s="5">
        <v>170</v>
      </c>
      <c r="U299" s="5">
        <v>140</v>
      </c>
      <c r="V299" s="5">
        <v>190</v>
      </c>
      <c r="W299" s="11">
        <v>4.7</v>
      </c>
      <c r="X299" s="7">
        <v>4.5</v>
      </c>
      <c r="Y299" s="7">
        <v>5.5</v>
      </c>
      <c r="Z299" s="12">
        <v>0</v>
      </c>
      <c r="AA299" s="4">
        <v>1.6550718927015799</v>
      </c>
      <c r="AB299" s="5">
        <v>410</v>
      </c>
      <c r="AC299" s="5">
        <v>0</v>
      </c>
      <c r="AD299" s="5" t="s">
        <v>695</v>
      </c>
      <c r="AE299" s="4">
        <f>VLOOKUP($AD299,STARING_REEKSEN!$A:$I,3,0)</f>
        <v>0</v>
      </c>
      <c r="AF299" s="4">
        <f>VLOOKUP($AD299,STARING_REEKSEN!$A:$I,4,0)</f>
        <v>0.38</v>
      </c>
      <c r="AG299" s="4">
        <f>VLOOKUP($AD299,STARING_REEKSEN!$A:$I,7,0)/100</f>
        <v>0.63900000000000001</v>
      </c>
      <c r="AH299" s="4">
        <f t="shared" si="39"/>
        <v>0.3</v>
      </c>
      <c r="AI299" s="4">
        <f t="shared" si="40"/>
        <v>0.46948356807511732</v>
      </c>
      <c r="AJ299" s="4">
        <f t="shared" si="41"/>
        <v>0.11399999999999999</v>
      </c>
      <c r="AK299" s="4">
        <f t="shared" si="42"/>
        <v>0.09</v>
      </c>
      <c r="AL299" s="4">
        <f t="shared" si="43"/>
        <v>0.01</v>
      </c>
      <c r="AM299" s="4">
        <f t="shared" si="44"/>
        <v>0.39</v>
      </c>
      <c r="AN299">
        <f t="shared" si="45"/>
        <v>0.01</v>
      </c>
      <c r="AO299">
        <f t="shared" si="46"/>
        <v>0</v>
      </c>
      <c r="AP299">
        <f t="shared" si="47"/>
        <v>0</v>
      </c>
    </row>
    <row r="300" spans="1:42" x14ac:dyDescent="0.2">
      <c r="A300" s="4">
        <v>505</v>
      </c>
      <c r="B300" s="4">
        <v>52</v>
      </c>
      <c r="C300" s="5">
        <v>5010</v>
      </c>
      <c r="D300" s="5" t="s">
        <v>14</v>
      </c>
      <c r="E300" s="5" t="s">
        <v>714</v>
      </c>
      <c r="F300" s="5">
        <v>1</v>
      </c>
      <c r="G300" s="5" t="s">
        <v>742</v>
      </c>
      <c r="H300" s="5">
        <v>0</v>
      </c>
      <c r="I300" s="5">
        <v>20</v>
      </c>
      <c r="J300" s="23">
        <v>2.5</v>
      </c>
      <c r="K300" s="7">
        <v>1</v>
      </c>
      <c r="L300" s="7">
        <v>4</v>
      </c>
      <c r="M300" s="8">
        <v>10</v>
      </c>
      <c r="N300" s="5">
        <v>8</v>
      </c>
      <c r="O300" s="5">
        <v>15</v>
      </c>
      <c r="P300" s="9">
        <v>70</v>
      </c>
      <c r="Q300" s="10">
        <v>80</v>
      </c>
      <c r="R300" s="5">
        <v>70</v>
      </c>
      <c r="S300" s="5">
        <v>85</v>
      </c>
      <c r="T300" s="5">
        <v>130</v>
      </c>
      <c r="U300" s="5">
        <v>100</v>
      </c>
      <c r="V300" s="5">
        <v>180</v>
      </c>
      <c r="W300" s="11">
        <v>5.4</v>
      </c>
      <c r="X300" s="7">
        <v>4.5</v>
      </c>
      <c r="Y300" s="7">
        <v>6</v>
      </c>
      <c r="Z300" s="12">
        <v>0</v>
      </c>
      <c r="AA300" s="4">
        <v>1.4880805390157501</v>
      </c>
      <c r="AB300" s="5">
        <v>420</v>
      </c>
      <c r="AC300" s="5">
        <v>1</v>
      </c>
      <c r="AD300" s="5" t="s">
        <v>792</v>
      </c>
      <c r="AE300" s="4">
        <f>VLOOKUP($AD300,STARING_REEKSEN!$A:$I,3,0)</f>
        <v>0.01</v>
      </c>
      <c r="AF300" s="4">
        <f>VLOOKUP($AD300,STARING_REEKSEN!$A:$I,4,0)</f>
        <v>0.42</v>
      </c>
      <c r="AG300" s="4">
        <f>VLOOKUP($AD300,STARING_REEKSEN!$A:$I,7,0)/100</f>
        <v>0.1298</v>
      </c>
      <c r="AH300" s="4">
        <f t="shared" si="39"/>
        <v>0.2</v>
      </c>
      <c r="AI300" s="4">
        <f t="shared" si="40"/>
        <v>1.5408320493066257</v>
      </c>
      <c r="AJ300" s="4">
        <f t="shared" si="41"/>
        <v>8.2000000000000003E-2</v>
      </c>
      <c r="AK300" s="4">
        <f t="shared" si="42"/>
        <v>0.5</v>
      </c>
      <c r="AL300" s="4">
        <f t="shared" si="43"/>
        <v>0.01</v>
      </c>
      <c r="AM300" s="4">
        <f t="shared" si="44"/>
        <v>0.4</v>
      </c>
      <c r="AN300">
        <f t="shared" si="45"/>
        <v>0.01</v>
      </c>
      <c r="AO300">
        <f t="shared" si="46"/>
        <v>0</v>
      </c>
      <c r="AP300">
        <f t="shared" si="47"/>
        <v>0</v>
      </c>
    </row>
    <row r="301" spans="1:42" x14ac:dyDescent="0.2">
      <c r="A301" s="4">
        <v>505</v>
      </c>
      <c r="B301" s="4">
        <v>52</v>
      </c>
      <c r="C301" s="5">
        <v>5010</v>
      </c>
      <c r="D301" s="5" t="s">
        <v>14</v>
      </c>
      <c r="E301" s="5" t="s">
        <v>714</v>
      </c>
      <c r="F301" s="5">
        <v>2</v>
      </c>
      <c r="G301" s="5" t="s">
        <v>734</v>
      </c>
      <c r="H301" s="5">
        <v>20</v>
      </c>
      <c r="I301" s="5">
        <v>50</v>
      </c>
      <c r="J301" s="23">
        <v>1</v>
      </c>
      <c r="K301" s="7">
        <v>0.5</v>
      </c>
      <c r="L301" s="7">
        <v>2</v>
      </c>
      <c r="M301" s="8">
        <v>10</v>
      </c>
      <c r="N301" s="5">
        <v>8</v>
      </c>
      <c r="O301" s="5">
        <v>15</v>
      </c>
      <c r="P301" s="9">
        <v>70</v>
      </c>
      <c r="Q301" s="10">
        <v>80</v>
      </c>
      <c r="R301" s="5">
        <v>70</v>
      </c>
      <c r="S301" s="5">
        <v>85</v>
      </c>
      <c r="T301" s="5">
        <v>100</v>
      </c>
      <c r="U301" s="5">
        <v>80</v>
      </c>
      <c r="V301" s="5">
        <v>180</v>
      </c>
      <c r="W301" s="11">
        <v>4.3</v>
      </c>
      <c r="X301" s="7">
        <v>4</v>
      </c>
      <c r="Y301" s="7">
        <v>5</v>
      </c>
      <c r="Z301" s="12">
        <v>0</v>
      </c>
      <c r="AA301" s="4">
        <v>1.55082038398313</v>
      </c>
      <c r="AB301" s="5">
        <v>420</v>
      </c>
      <c r="AC301" s="5">
        <v>0</v>
      </c>
      <c r="AD301" s="5" t="s">
        <v>701</v>
      </c>
      <c r="AE301" s="4">
        <f>VLOOKUP($AD301,STARING_REEKSEN!$A:$I,3,0)</f>
        <v>0</v>
      </c>
      <c r="AF301" s="4">
        <f>VLOOKUP($AD301,STARING_REEKSEN!$A:$I,4,0)</f>
        <v>0.38</v>
      </c>
      <c r="AG301" s="4">
        <f>VLOOKUP($AD301,STARING_REEKSEN!$A:$I,7,0)/100</f>
        <v>3.5999999999999999E-3</v>
      </c>
      <c r="AH301" s="4">
        <f t="shared" si="39"/>
        <v>0.3</v>
      </c>
      <c r="AI301" s="4">
        <f t="shared" si="40"/>
        <v>83.333333333333329</v>
      </c>
      <c r="AJ301" s="4">
        <f t="shared" si="41"/>
        <v>0.11399999999999999</v>
      </c>
      <c r="AK301" s="4">
        <f t="shared" si="42"/>
        <v>0.3</v>
      </c>
      <c r="AL301" s="4">
        <f t="shared" si="43"/>
        <v>0.01</v>
      </c>
      <c r="AM301" s="4">
        <f t="shared" si="44"/>
        <v>0.4</v>
      </c>
      <c r="AN301">
        <f t="shared" si="45"/>
        <v>0.01</v>
      </c>
      <c r="AO301">
        <f t="shared" si="46"/>
        <v>0</v>
      </c>
      <c r="AP301">
        <f t="shared" si="47"/>
        <v>0</v>
      </c>
    </row>
    <row r="302" spans="1:42" x14ac:dyDescent="0.2">
      <c r="A302" s="4">
        <v>505</v>
      </c>
      <c r="B302" s="4">
        <v>52</v>
      </c>
      <c r="C302" s="5">
        <v>5010</v>
      </c>
      <c r="D302" s="5" t="s">
        <v>14</v>
      </c>
      <c r="E302" s="5" t="s">
        <v>714</v>
      </c>
      <c r="F302" s="5">
        <v>3</v>
      </c>
      <c r="G302" s="5" t="s">
        <v>793</v>
      </c>
      <c r="H302" s="5">
        <v>50</v>
      </c>
      <c r="I302" s="5">
        <v>80</v>
      </c>
      <c r="J302" s="23">
        <v>0.3</v>
      </c>
      <c r="K302" s="7">
        <v>0.1</v>
      </c>
      <c r="L302" s="7">
        <v>1</v>
      </c>
      <c r="M302" s="8">
        <v>14</v>
      </c>
      <c r="N302" s="5">
        <v>10</v>
      </c>
      <c r="O302" s="5">
        <v>17</v>
      </c>
      <c r="P302" s="9">
        <v>71</v>
      </c>
      <c r="Q302" s="10">
        <v>85</v>
      </c>
      <c r="R302" s="5">
        <v>80</v>
      </c>
      <c r="S302" s="5">
        <v>90</v>
      </c>
      <c r="T302" s="5">
        <v>80</v>
      </c>
      <c r="U302" s="5">
        <v>70</v>
      </c>
      <c r="V302" s="5">
        <v>130</v>
      </c>
      <c r="W302" s="11">
        <v>4.3</v>
      </c>
      <c r="X302" s="7">
        <v>4</v>
      </c>
      <c r="Y302" s="7">
        <v>5</v>
      </c>
      <c r="Z302" s="12">
        <v>0</v>
      </c>
      <c r="AA302" s="4">
        <v>1.5688894386465799</v>
      </c>
      <c r="AB302" s="5">
        <v>420</v>
      </c>
      <c r="AC302" s="5">
        <v>0</v>
      </c>
      <c r="AD302" s="5" t="s">
        <v>794</v>
      </c>
      <c r="AE302" s="4">
        <f>VLOOKUP($AD302,STARING_REEKSEN!$A:$I,3,0)</f>
        <v>0</v>
      </c>
      <c r="AF302" s="4">
        <f>VLOOKUP($AD302,STARING_REEKSEN!$A:$I,4,0)</f>
        <v>0.43</v>
      </c>
      <c r="AG302" s="4">
        <f>VLOOKUP($AD302,STARING_REEKSEN!$A:$I,7,0)/100</f>
        <v>0.57420000000000004</v>
      </c>
      <c r="AH302" s="4">
        <f t="shared" si="39"/>
        <v>0.3</v>
      </c>
      <c r="AI302" s="4">
        <f t="shared" si="40"/>
        <v>0.52246603970741901</v>
      </c>
      <c r="AJ302" s="4">
        <f t="shared" si="41"/>
        <v>0.129</v>
      </c>
      <c r="AK302" s="4">
        <f t="shared" si="42"/>
        <v>0.09</v>
      </c>
      <c r="AL302" s="4">
        <f t="shared" si="43"/>
        <v>0.01</v>
      </c>
      <c r="AM302" s="4">
        <f t="shared" si="44"/>
        <v>0.4</v>
      </c>
      <c r="AN302">
        <f t="shared" si="45"/>
        <v>0.01</v>
      </c>
      <c r="AO302">
        <f t="shared" si="46"/>
        <v>0</v>
      </c>
      <c r="AP302">
        <f t="shared" si="47"/>
        <v>0</v>
      </c>
    </row>
    <row r="303" spans="1:42" x14ac:dyDescent="0.2">
      <c r="A303" s="4">
        <v>505</v>
      </c>
      <c r="B303" s="4">
        <v>52</v>
      </c>
      <c r="C303" s="5">
        <v>5010</v>
      </c>
      <c r="D303" s="5" t="s">
        <v>14</v>
      </c>
      <c r="E303" s="5" t="s">
        <v>714</v>
      </c>
      <c r="F303" s="5">
        <v>4</v>
      </c>
      <c r="G303" s="5" t="s">
        <v>691</v>
      </c>
      <c r="H303" s="5">
        <v>80</v>
      </c>
      <c r="I303" s="5">
        <v>120</v>
      </c>
      <c r="J303" s="23">
        <v>0.3</v>
      </c>
      <c r="K303" s="7">
        <v>0.1</v>
      </c>
      <c r="L303" s="7">
        <v>1</v>
      </c>
      <c r="M303" s="8">
        <v>12</v>
      </c>
      <c r="N303" s="5">
        <v>10</v>
      </c>
      <c r="O303" s="5">
        <v>17</v>
      </c>
      <c r="P303" s="9">
        <v>58</v>
      </c>
      <c r="Q303" s="10">
        <v>70</v>
      </c>
      <c r="R303" s="5">
        <v>65</v>
      </c>
      <c r="S303" s="5">
        <v>80</v>
      </c>
      <c r="T303" s="5">
        <v>80</v>
      </c>
      <c r="U303" s="5">
        <v>70</v>
      </c>
      <c r="V303" s="5">
        <v>120</v>
      </c>
      <c r="W303" s="11">
        <v>4.3</v>
      </c>
      <c r="X303" s="7">
        <v>4</v>
      </c>
      <c r="Y303" s="7">
        <v>5</v>
      </c>
      <c r="Z303" s="12">
        <v>0</v>
      </c>
      <c r="AA303" s="4">
        <v>1.5887048313837</v>
      </c>
      <c r="AB303" s="5">
        <v>420</v>
      </c>
      <c r="AC303" s="5">
        <v>0</v>
      </c>
      <c r="AD303" s="5" t="s">
        <v>701</v>
      </c>
      <c r="AE303" s="4">
        <f>VLOOKUP($AD303,STARING_REEKSEN!$A:$I,3,0)</f>
        <v>0</v>
      </c>
      <c r="AF303" s="4">
        <f>VLOOKUP($AD303,STARING_REEKSEN!$A:$I,4,0)</f>
        <v>0.38</v>
      </c>
      <c r="AG303" s="4">
        <f>VLOOKUP($AD303,STARING_REEKSEN!$A:$I,7,0)/100</f>
        <v>3.5999999999999999E-3</v>
      </c>
      <c r="AH303" s="4">
        <f t="shared" si="39"/>
        <v>0.4</v>
      </c>
      <c r="AI303" s="4">
        <f t="shared" si="40"/>
        <v>111.11111111111111</v>
      </c>
      <c r="AJ303" s="4">
        <f t="shared" si="41"/>
        <v>0.15200000000000002</v>
      </c>
      <c r="AK303" s="4">
        <f t="shared" si="42"/>
        <v>0.12</v>
      </c>
      <c r="AL303" s="4">
        <f t="shared" si="43"/>
        <v>0.01</v>
      </c>
      <c r="AM303" s="4">
        <f t="shared" si="44"/>
        <v>0.4</v>
      </c>
      <c r="AN303">
        <f t="shared" si="45"/>
        <v>0.01</v>
      </c>
      <c r="AO303">
        <f t="shared" si="46"/>
        <v>0</v>
      </c>
      <c r="AP303">
        <f t="shared" si="47"/>
        <v>0</v>
      </c>
    </row>
    <row r="304" spans="1:42" x14ac:dyDescent="0.2">
      <c r="A304" s="4">
        <v>506</v>
      </c>
      <c r="B304" s="4">
        <v>46</v>
      </c>
      <c r="C304" s="5">
        <v>18030</v>
      </c>
      <c r="D304" s="5" t="s">
        <v>795</v>
      </c>
      <c r="E304" s="5" t="s">
        <v>714</v>
      </c>
      <c r="F304" s="5">
        <v>1</v>
      </c>
      <c r="G304" s="5" t="s">
        <v>742</v>
      </c>
      <c r="H304" s="5">
        <v>0</v>
      </c>
      <c r="I304" s="5">
        <v>25</v>
      </c>
      <c r="J304" s="23">
        <v>2.5</v>
      </c>
      <c r="K304" s="7">
        <v>1</v>
      </c>
      <c r="L304" s="7">
        <v>4</v>
      </c>
      <c r="M304" s="8">
        <v>10</v>
      </c>
      <c r="N304" s="5">
        <v>8</v>
      </c>
      <c r="O304" s="5">
        <v>14</v>
      </c>
      <c r="P304" s="9">
        <v>60</v>
      </c>
      <c r="Q304" s="10">
        <v>70</v>
      </c>
      <c r="R304" s="5">
        <v>50</v>
      </c>
      <c r="S304" s="5">
        <v>70</v>
      </c>
      <c r="T304" s="5">
        <v>130</v>
      </c>
      <c r="U304" s="5">
        <v>110</v>
      </c>
      <c r="V304" s="5">
        <v>150</v>
      </c>
      <c r="W304" s="11">
        <v>6</v>
      </c>
      <c r="X304" s="7">
        <v>5.5</v>
      </c>
      <c r="Y304" s="7">
        <v>6.5</v>
      </c>
      <c r="Z304" s="12">
        <v>0</v>
      </c>
      <c r="AA304" s="4">
        <v>1.4880805390157501</v>
      </c>
      <c r="AB304" s="5">
        <v>430</v>
      </c>
      <c r="AC304" s="5">
        <v>1</v>
      </c>
      <c r="AD304" s="5" t="s">
        <v>792</v>
      </c>
      <c r="AE304" s="4">
        <f>VLOOKUP($AD304,STARING_REEKSEN!$A:$I,3,0)</f>
        <v>0.01</v>
      </c>
      <c r="AF304" s="4">
        <f>VLOOKUP($AD304,STARING_REEKSEN!$A:$I,4,0)</f>
        <v>0.42</v>
      </c>
      <c r="AG304" s="4">
        <f>VLOOKUP($AD304,STARING_REEKSEN!$A:$I,7,0)/100</f>
        <v>0.1298</v>
      </c>
      <c r="AH304" s="4">
        <f t="shared" si="39"/>
        <v>0.25</v>
      </c>
      <c r="AI304" s="4">
        <f t="shared" si="40"/>
        <v>1.926040061633282</v>
      </c>
      <c r="AJ304" s="4">
        <f t="shared" si="41"/>
        <v>0.10249999999999999</v>
      </c>
      <c r="AK304" s="4">
        <f t="shared" si="42"/>
        <v>0.625</v>
      </c>
      <c r="AL304" s="4">
        <f t="shared" si="43"/>
        <v>0.01</v>
      </c>
      <c r="AM304" s="4">
        <f t="shared" si="44"/>
        <v>0.37</v>
      </c>
      <c r="AN304">
        <f t="shared" si="45"/>
        <v>0.01</v>
      </c>
      <c r="AO304">
        <f t="shared" si="46"/>
        <v>0</v>
      </c>
      <c r="AP304">
        <f t="shared" si="47"/>
        <v>0</v>
      </c>
    </row>
    <row r="305" spans="1:42" x14ac:dyDescent="0.2">
      <c r="A305" s="4">
        <v>506</v>
      </c>
      <c r="B305" s="4">
        <v>46</v>
      </c>
      <c r="C305" s="5">
        <v>18030</v>
      </c>
      <c r="D305" s="5" t="s">
        <v>795</v>
      </c>
      <c r="E305" s="5" t="s">
        <v>714</v>
      </c>
      <c r="F305" s="5">
        <v>2</v>
      </c>
      <c r="G305" s="5" t="s">
        <v>690</v>
      </c>
      <c r="H305" s="5">
        <v>25</v>
      </c>
      <c r="I305" s="5">
        <v>90</v>
      </c>
      <c r="J305" s="23">
        <v>0.5</v>
      </c>
      <c r="K305" s="7">
        <v>0.3</v>
      </c>
      <c r="L305" s="7">
        <v>2</v>
      </c>
      <c r="M305" s="8">
        <v>10</v>
      </c>
      <c r="N305" s="5">
        <v>8</v>
      </c>
      <c r="O305" s="5">
        <v>14</v>
      </c>
      <c r="P305" s="9">
        <v>60</v>
      </c>
      <c r="Q305" s="10">
        <v>70</v>
      </c>
      <c r="R305" s="5">
        <v>50</v>
      </c>
      <c r="S305" s="5">
        <v>80</v>
      </c>
      <c r="T305" s="5">
        <v>130</v>
      </c>
      <c r="U305" s="5">
        <v>110</v>
      </c>
      <c r="V305" s="5">
        <v>150</v>
      </c>
      <c r="W305" s="11">
        <v>6</v>
      </c>
      <c r="X305" s="7">
        <v>5.5</v>
      </c>
      <c r="Y305" s="7">
        <v>6.5</v>
      </c>
      <c r="Z305" s="12">
        <v>0</v>
      </c>
      <c r="AA305" s="4">
        <v>1.58498060029385</v>
      </c>
      <c r="AB305" s="5">
        <v>430</v>
      </c>
      <c r="AC305" s="5">
        <v>0</v>
      </c>
      <c r="AD305" s="5" t="s">
        <v>701</v>
      </c>
      <c r="AE305" s="4">
        <f>VLOOKUP($AD305,STARING_REEKSEN!$A:$I,3,0)</f>
        <v>0</v>
      </c>
      <c r="AF305" s="4">
        <f>VLOOKUP($AD305,STARING_REEKSEN!$A:$I,4,0)</f>
        <v>0.38</v>
      </c>
      <c r="AG305" s="4">
        <f>VLOOKUP($AD305,STARING_REEKSEN!$A:$I,7,0)/100</f>
        <v>3.5999999999999999E-3</v>
      </c>
      <c r="AH305" s="4">
        <f t="shared" si="39"/>
        <v>0.65</v>
      </c>
      <c r="AI305" s="4">
        <f t="shared" si="40"/>
        <v>180.55555555555557</v>
      </c>
      <c r="AJ305" s="4">
        <f t="shared" si="41"/>
        <v>0.24700000000000003</v>
      </c>
      <c r="AK305" s="4">
        <f t="shared" si="42"/>
        <v>0.32500000000000001</v>
      </c>
      <c r="AL305" s="4">
        <f t="shared" si="43"/>
        <v>0.01</v>
      </c>
      <c r="AM305" s="4">
        <f t="shared" si="44"/>
        <v>0.37</v>
      </c>
      <c r="AN305">
        <f t="shared" si="45"/>
        <v>0.01</v>
      </c>
      <c r="AO305">
        <f t="shared" si="46"/>
        <v>0</v>
      </c>
      <c r="AP305">
        <f t="shared" si="47"/>
        <v>0</v>
      </c>
    </row>
    <row r="306" spans="1:42" x14ac:dyDescent="0.2">
      <c r="A306" s="4">
        <v>506</v>
      </c>
      <c r="B306" s="4">
        <v>46</v>
      </c>
      <c r="C306" s="5">
        <v>18030</v>
      </c>
      <c r="D306" s="5" t="s">
        <v>795</v>
      </c>
      <c r="E306" s="5" t="s">
        <v>714</v>
      </c>
      <c r="F306" s="5">
        <v>3</v>
      </c>
      <c r="G306" s="5" t="s">
        <v>719</v>
      </c>
      <c r="H306" s="5">
        <v>90</v>
      </c>
      <c r="I306" s="5">
        <v>120</v>
      </c>
      <c r="J306" s="23">
        <v>0.3</v>
      </c>
      <c r="K306" s="7">
        <v>0.2</v>
      </c>
      <c r="L306" s="7">
        <v>2</v>
      </c>
      <c r="M306" s="8">
        <v>3</v>
      </c>
      <c r="N306" s="5">
        <v>2</v>
      </c>
      <c r="O306" s="5">
        <v>8</v>
      </c>
      <c r="P306" s="9">
        <v>5</v>
      </c>
      <c r="Q306" s="10">
        <v>8</v>
      </c>
      <c r="R306" s="5">
        <v>6</v>
      </c>
      <c r="S306" s="5">
        <v>20</v>
      </c>
      <c r="T306" s="5">
        <v>300</v>
      </c>
      <c r="U306" s="5">
        <v>200</v>
      </c>
      <c r="V306" s="5">
        <v>400</v>
      </c>
      <c r="W306" s="11">
        <v>4.7</v>
      </c>
      <c r="X306" s="7">
        <v>4.5</v>
      </c>
      <c r="Y306" s="7">
        <v>5.5</v>
      </c>
      <c r="Z306" s="12">
        <v>0</v>
      </c>
      <c r="AA306" s="4">
        <v>1.49877308354882</v>
      </c>
      <c r="AB306" s="5">
        <v>330</v>
      </c>
      <c r="AC306" s="5">
        <v>0</v>
      </c>
      <c r="AD306" s="5" t="s">
        <v>747</v>
      </c>
      <c r="AE306" s="4">
        <f>VLOOKUP($AD306,STARING_REEKSEN!$A:$I,3,0)</f>
        <v>0</v>
      </c>
      <c r="AF306" s="4">
        <f>VLOOKUP($AD306,STARING_REEKSEN!$A:$I,4,0)</f>
        <v>0.33</v>
      </c>
      <c r="AG306" s="4">
        <f>VLOOKUP($AD306,STARING_REEKSEN!$A:$I,7,0)/100</f>
        <v>2.23</v>
      </c>
      <c r="AH306" s="4">
        <f t="shared" si="39"/>
        <v>0.3</v>
      </c>
      <c r="AI306" s="4">
        <f t="shared" si="40"/>
        <v>0.13452914798206278</v>
      </c>
      <c r="AJ306" s="4">
        <f t="shared" si="41"/>
        <v>9.9000000000000005E-2</v>
      </c>
      <c r="AK306" s="4">
        <f t="shared" si="42"/>
        <v>0.09</v>
      </c>
      <c r="AL306" s="4">
        <f t="shared" si="43"/>
        <v>0.01</v>
      </c>
      <c r="AM306" s="4">
        <f t="shared" si="44"/>
        <v>0.37</v>
      </c>
      <c r="AN306">
        <f t="shared" si="45"/>
        <v>0.01</v>
      </c>
      <c r="AO306">
        <f t="shared" si="46"/>
        <v>0</v>
      </c>
      <c r="AP306">
        <f t="shared" si="47"/>
        <v>0</v>
      </c>
    </row>
    <row r="307" spans="1:42" x14ac:dyDescent="0.2">
      <c r="A307" s="4">
        <v>507</v>
      </c>
      <c r="B307" s="4">
        <v>32</v>
      </c>
      <c r="C307" s="5">
        <v>5020</v>
      </c>
      <c r="D307" s="5" t="s">
        <v>16</v>
      </c>
      <c r="E307" s="5" t="s">
        <v>714</v>
      </c>
      <c r="F307" s="5">
        <v>1</v>
      </c>
      <c r="G307" s="5" t="s">
        <v>742</v>
      </c>
      <c r="H307" s="5">
        <v>0</v>
      </c>
      <c r="I307" s="5">
        <v>25</v>
      </c>
      <c r="J307" s="23">
        <v>2.4</v>
      </c>
      <c r="K307" s="7">
        <v>1</v>
      </c>
      <c r="L307" s="7">
        <v>4</v>
      </c>
      <c r="M307" s="8">
        <v>13</v>
      </c>
      <c r="N307" s="5">
        <v>10</v>
      </c>
      <c r="O307" s="5">
        <v>20</v>
      </c>
      <c r="P307" s="9">
        <v>79</v>
      </c>
      <c r="Q307" s="10">
        <v>92</v>
      </c>
      <c r="R307" s="5">
        <v>85</v>
      </c>
      <c r="S307" s="5">
        <v>98</v>
      </c>
      <c r="T307" s="5">
        <v>80</v>
      </c>
      <c r="U307" s="5">
        <v>70</v>
      </c>
      <c r="V307" s="5">
        <v>100</v>
      </c>
      <c r="W307" s="11">
        <v>5.8</v>
      </c>
      <c r="X307" s="7">
        <v>5.5</v>
      </c>
      <c r="Y307" s="7">
        <v>6.5</v>
      </c>
      <c r="Z307" s="12">
        <v>0</v>
      </c>
      <c r="AA307" s="4">
        <v>1.46586663958806</v>
      </c>
      <c r="AB307" s="5">
        <v>420</v>
      </c>
      <c r="AC307" s="5">
        <v>1</v>
      </c>
      <c r="AD307" s="5" t="s">
        <v>796</v>
      </c>
      <c r="AE307" s="4">
        <f>VLOOKUP($AD307,STARING_REEKSEN!$A:$I,3,0)</f>
        <v>0.01</v>
      </c>
      <c r="AF307" s="4">
        <f>VLOOKUP($AD307,STARING_REEKSEN!$A:$I,4,0)</f>
        <v>0.42</v>
      </c>
      <c r="AG307" s="4">
        <f>VLOOKUP($AD307,STARING_REEKSEN!$A:$I,7,0)/100</f>
        <v>8.0000000000000002E-3</v>
      </c>
      <c r="AH307" s="4">
        <f t="shared" si="39"/>
        <v>0.25</v>
      </c>
      <c r="AI307" s="4">
        <f t="shared" si="40"/>
        <v>31.25</v>
      </c>
      <c r="AJ307" s="4">
        <f t="shared" si="41"/>
        <v>0.10249999999999999</v>
      </c>
      <c r="AK307" s="4">
        <f t="shared" si="42"/>
        <v>0.6</v>
      </c>
      <c r="AL307" s="4">
        <f t="shared" si="43"/>
        <v>0.04</v>
      </c>
      <c r="AM307" s="4">
        <f t="shared" si="44"/>
        <v>0.43</v>
      </c>
      <c r="AN307">
        <f t="shared" si="45"/>
        <v>0.01</v>
      </c>
      <c r="AO307">
        <f t="shared" si="46"/>
        <v>0</v>
      </c>
      <c r="AP307">
        <f t="shared" si="47"/>
        <v>0</v>
      </c>
    </row>
    <row r="308" spans="1:42" x14ac:dyDescent="0.2">
      <c r="A308" s="4">
        <v>507</v>
      </c>
      <c r="B308" s="4">
        <v>32</v>
      </c>
      <c r="C308" s="5">
        <v>5020</v>
      </c>
      <c r="D308" s="5" t="s">
        <v>16</v>
      </c>
      <c r="E308" s="5" t="s">
        <v>714</v>
      </c>
      <c r="F308" s="5">
        <v>2</v>
      </c>
      <c r="G308" s="5" t="s">
        <v>734</v>
      </c>
      <c r="H308" s="5">
        <v>25</v>
      </c>
      <c r="I308" s="5">
        <v>40</v>
      </c>
      <c r="J308" s="23">
        <v>0.8</v>
      </c>
      <c r="K308" s="7">
        <v>0.5</v>
      </c>
      <c r="L308" s="7">
        <v>2</v>
      </c>
      <c r="M308" s="8">
        <v>13</v>
      </c>
      <c r="N308" s="5">
        <v>10</v>
      </c>
      <c r="O308" s="5">
        <v>20</v>
      </c>
      <c r="P308" s="9">
        <v>79</v>
      </c>
      <c r="Q308" s="10">
        <v>92</v>
      </c>
      <c r="R308" s="5">
        <v>85</v>
      </c>
      <c r="S308" s="5">
        <v>98</v>
      </c>
      <c r="T308" s="5">
        <v>80</v>
      </c>
      <c r="U308" s="5">
        <v>70</v>
      </c>
      <c r="V308" s="5">
        <v>100</v>
      </c>
      <c r="W308" s="11">
        <v>5.8</v>
      </c>
      <c r="X308" s="7">
        <v>5.5</v>
      </c>
      <c r="Y308" s="7">
        <v>6.5</v>
      </c>
      <c r="Z308" s="12">
        <v>0</v>
      </c>
      <c r="AA308" s="4">
        <v>1.5336820816907599</v>
      </c>
      <c r="AB308" s="5">
        <v>420</v>
      </c>
      <c r="AC308" s="5">
        <v>0</v>
      </c>
      <c r="AD308" s="5" t="s">
        <v>794</v>
      </c>
      <c r="AE308" s="4">
        <f>VLOOKUP($AD308,STARING_REEKSEN!$A:$I,3,0)</f>
        <v>0</v>
      </c>
      <c r="AF308" s="4">
        <f>VLOOKUP($AD308,STARING_REEKSEN!$A:$I,4,0)</f>
        <v>0.43</v>
      </c>
      <c r="AG308" s="4">
        <f>VLOOKUP($AD308,STARING_REEKSEN!$A:$I,7,0)/100</f>
        <v>0.57420000000000004</v>
      </c>
      <c r="AH308" s="4">
        <f t="shared" si="39"/>
        <v>0.15</v>
      </c>
      <c r="AI308" s="4">
        <f t="shared" si="40"/>
        <v>0.2612330198537095</v>
      </c>
      <c r="AJ308" s="4">
        <f t="shared" si="41"/>
        <v>6.4500000000000002E-2</v>
      </c>
      <c r="AK308" s="4">
        <f t="shared" si="42"/>
        <v>0.12</v>
      </c>
      <c r="AL308" s="4">
        <f t="shared" si="43"/>
        <v>0.04</v>
      </c>
      <c r="AM308" s="4">
        <f t="shared" si="44"/>
        <v>0.43</v>
      </c>
      <c r="AN308">
        <f t="shared" si="45"/>
        <v>0.01</v>
      </c>
      <c r="AO308">
        <f t="shared" si="46"/>
        <v>0</v>
      </c>
      <c r="AP308">
        <f t="shared" si="47"/>
        <v>0</v>
      </c>
    </row>
    <row r="309" spans="1:42" x14ac:dyDescent="0.2">
      <c r="A309" s="4">
        <v>507</v>
      </c>
      <c r="B309" s="4">
        <v>32</v>
      </c>
      <c r="C309" s="5">
        <v>5020</v>
      </c>
      <c r="D309" s="5" t="s">
        <v>16</v>
      </c>
      <c r="E309" s="5" t="s">
        <v>714</v>
      </c>
      <c r="F309" s="5">
        <v>3</v>
      </c>
      <c r="G309" s="5" t="s">
        <v>797</v>
      </c>
      <c r="H309" s="5">
        <v>40</v>
      </c>
      <c r="I309" s="5">
        <v>60</v>
      </c>
      <c r="J309" s="23">
        <v>0.5</v>
      </c>
      <c r="K309" s="7">
        <v>0.1</v>
      </c>
      <c r="L309" s="7">
        <v>1</v>
      </c>
      <c r="M309" s="8">
        <v>15</v>
      </c>
      <c r="N309" s="5">
        <v>13</v>
      </c>
      <c r="O309" s="5">
        <v>20</v>
      </c>
      <c r="P309" s="9">
        <v>81</v>
      </c>
      <c r="Q309" s="10">
        <v>96</v>
      </c>
      <c r="R309" s="5">
        <v>85</v>
      </c>
      <c r="S309" s="5">
        <v>98</v>
      </c>
      <c r="T309" s="5">
        <v>80</v>
      </c>
      <c r="U309" s="5">
        <v>70</v>
      </c>
      <c r="V309" s="5">
        <v>100</v>
      </c>
      <c r="W309" s="11">
        <v>5.5</v>
      </c>
      <c r="X309" s="7">
        <v>5</v>
      </c>
      <c r="Y309" s="7">
        <v>6</v>
      </c>
      <c r="Z309" s="12">
        <v>0</v>
      </c>
      <c r="AA309" s="4">
        <v>1.3458242163937</v>
      </c>
      <c r="AB309" s="5">
        <v>420</v>
      </c>
      <c r="AC309" s="5">
        <v>0</v>
      </c>
      <c r="AD309" s="5" t="s">
        <v>794</v>
      </c>
      <c r="AE309" s="4">
        <f>VLOOKUP($AD309,STARING_REEKSEN!$A:$I,3,0)</f>
        <v>0</v>
      </c>
      <c r="AF309" s="4">
        <f>VLOOKUP($AD309,STARING_REEKSEN!$A:$I,4,0)</f>
        <v>0.43</v>
      </c>
      <c r="AG309" s="4">
        <f>VLOOKUP($AD309,STARING_REEKSEN!$A:$I,7,0)/100</f>
        <v>0.57420000000000004</v>
      </c>
      <c r="AH309" s="4">
        <f t="shared" si="39"/>
        <v>0.2</v>
      </c>
      <c r="AI309" s="4">
        <f t="shared" si="40"/>
        <v>0.34831069313827934</v>
      </c>
      <c r="AJ309" s="4">
        <f t="shared" si="41"/>
        <v>8.6000000000000007E-2</v>
      </c>
      <c r="AK309" s="4">
        <f t="shared" si="42"/>
        <v>0.1</v>
      </c>
      <c r="AL309" s="4">
        <f t="shared" si="43"/>
        <v>0.04</v>
      </c>
      <c r="AM309" s="4">
        <f t="shared" si="44"/>
        <v>0.43</v>
      </c>
      <c r="AN309">
        <f t="shared" si="45"/>
        <v>0.01</v>
      </c>
      <c r="AO309">
        <f t="shared" si="46"/>
        <v>0</v>
      </c>
      <c r="AP309">
        <f t="shared" si="47"/>
        <v>0</v>
      </c>
    </row>
    <row r="310" spans="1:42" x14ac:dyDescent="0.2">
      <c r="A310" s="4">
        <v>507</v>
      </c>
      <c r="B310" s="4">
        <v>32</v>
      </c>
      <c r="C310" s="5">
        <v>5020</v>
      </c>
      <c r="D310" s="5" t="s">
        <v>16</v>
      </c>
      <c r="E310" s="5" t="s">
        <v>714</v>
      </c>
      <c r="F310" s="5">
        <v>4</v>
      </c>
      <c r="G310" s="5" t="s">
        <v>798</v>
      </c>
      <c r="H310" s="5">
        <v>60</v>
      </c>
      <c r="I310" s="5">
        <v>90</v>
      </c>
      <c r="J310" s="23">
        <v>0.3</v>
      </c>
      <c r="K310" s="7">
        <v>0.1</v>
      </c>
      <c r="L310" s="7">
        <v>1</v>
      </c>
      <c r="M310" s="8">
        <v>20</v>
      </c>
      <c r="N310" s="5">
        <v>15</v>
      </c>
      <c r="O310" s="5">
        <v>25</v>
      </c>
      <c r="P310" s="9">
        <v>77</v>
      </c>
      <c r="Q310" s="10">
        <v>97</v>
      </c>
      <c r="R310" s="5">
        <v>85</v>
      </c>
      <c r="S310" s="5">
        <v>98</v>
      </c>
      <c r="T310" s="5">
        <v>80</v>
      </c>
      <c r="U310" s="5">
        <v>70</v>
      </c>
      <c r="V310" s="5">
        <v>100</v>
      </c>
      <c r="W310" s="11">
        <v>5.5</v>
      </c>
      <c r="X310" s="7">
        <v>5</v>
      </c>
      <c r="Y310" s="7">
        <v>6</v>
      </c>
      <c r="Z310" s="12">
        <v>0</v>
      </c>
      <c r="AA310" s="4">
        <v>1.5123020988817399</v>
      </c>
      <c r="AB310" s="5">
        <v>420</v>
      </c>
      <c r="AC310" s="5">
        <v>0</v>
      </c>
      <c r="AD310" s="5" t="s">
        <v>794</v>
      </c>
      <c r="AE310" s="4">
        <f>VLOOKUP($AD310,STARING_REEKSEN!$A:$I,3,0)</f>
        <v>0</v>
      </c>
      <c r="AF310" s="4">
        <f>VLOOKUP($AD310,STARING_REEKSEN!$A:$I,4,0)</f>
        <v>0.43</v>
      </c>
      <c r="AG310" s="4">
        <f>VLOOKUP($AD310,STARING_REEKSEN!$A:$I,7,0)/100</f>
        <v>0.57420000000000004</v>
      </c>
      <c r="AH310" s="4">
        <f t="shared" si="39"/>
        <v>0.3</v>
      </c>
      <c r="AI310" s="4">
        <f t="shared" si="40"/>
        <v>0.52246603970741901</v>
      </c>
      <c r="AJ310" s="4">
        <f t="shared" si="41"/>
        <v>0.129</v>
      </c>
      <c r="AK310" s="4">
        <f t="shared" si="42"/>
        <v>0.09</v>
      </c>
      <c r="AL310" s="4">
        <f t="shared" si="43"/>
        <v>0.04</v>
      </c>
      <c r="AM310" s="4">
        <f t="shared" si="44"/>
        <v>0.43</v>
      </c>
      <c r="AN310">
        <f t="shared" si="45"/>
        <v>0.01</v>
      </c>
      <c r="AO310">
        <f t="shared" si="46"/>
        <v>0</v>
      </c>
      <c r="AP310">
        <f t="shared" si="47"/>
        <v>0</v>
      </c>
    </row>
    <row r="311" spans="1:42" x14ac:dyDescent="0.2">
      <c r="A311" s="4">
        <v>507</v>
      </c>
      <c r="B311" s="4">
        <v>32</v>
      </c>
      <c r="C311" s="5">
        <v>5020</v>
      </c>
      <c r="D311" s="5" t="s">
        <v>16</v>
      </c>
      <c r="E311" s="5" t="s">
        <v>714</v>
      </c>
      <c r="F311" s="5">
        <v>5</v>
      </c>
      <c r="G311" s="5" t="s">
        <v>799</v>
      </c>
      <c r="H311" s="5">
        <v>90</v>
      </c>
      <c r="I311" s="5">
        <v>120</v>
      </c>
      <c r="J311" s="23">
        <v>0.3</v>
      </c>
      <c r="K311" s="7">
        <v>0.1</v>
      </c>
      <c r="L311" s="7">
        <v>1</v>
      </c>
      <c r="M311" s="8">
        <v>15</v>
      </c>
      <c r="N311" s="5">
        <v>13</v>
      </c>
      <c r="O311" s="5">
        <v>23</v>
      </c>
      <c r="P311" s="9">
        <v>77</v>
      </c>
      <c r="Q311" s="10">
        <v>92</v>
      </c>
      <c r="R311" s="5">
        <v>85</v>
      </c>
      <c r="S311" s="5">
        <v>98</v>
      </c>
      <c r="T311" s="5">
        <v>80</v>
      </c>
      <c r="U311" s="5">
        <v>70</v>
      </c>
      <c r="V311" s="5">
        <v>100</v>
      </c>
      <c r="W311" s="11">
        <v>5.3</v>
      </c>
      <c r="X311" s="7">
        <v>5</v>
      </c>
      <c r="Y311" s="7">
        <v>6</v>
      </c>
      <c r="Z311" s="12">
        <v>0</v>
      </c>
      <c r="AA311" s="4">
        <v>1.55916595661194</v>
      </c>
      <c r="AB311" s="5">
        <v>420</v>
      </c>
      <c r="AC311" s="5">
        <v>0</v>
      </c>
      <c r="AD311" s="5" t="s">
        <v>794</v>
      </c>
      <c r="AE311" s="4">
        <f>VLOOKUP($AD311,STARING_REEKSEN!$A:$I,3,0)</f>
        <v>0</v>
      </c>
      <c r="AF311" s="4">
        <f>VLOOKUP($AD311,STARING_REEKSEN!$A:$I,4,0)</f>
        <v>0.43</v>
      </c>
      <c r="AG311" s="4">
        <f>VLOOKUP($AD311,STARING_REEKSEN!$A:$I,7,0)/100</f>
        <v>0.57420000000000004</v>
      </c>
      <c r="AH311" s="4">
        <f t="shared" si="39"/>
        <v>0.3</v>
      </c>
      <c r="AI311" s="4">
        <f t="shared" si="40"/>
        <v>0.52246603970741901</v>
      </c>
      <c r="AJ311" s="4">
        <f t="shared" si="41"/>
        <v>0.129</v>
      </c>
      <c r="AK311" s="4">
        <f t="shared" si="42"/>
        <v>0.09</v>
      </c>
      <c r="AL311" s="4">
        <f t="shared" si="43"/>
        <v>0.04</v>
      </c>
      <c r="AM311" s="4">
        <f t="shared" si="44"/>
        <v>0.43</v>
      </c>
      <c r="AN311">
        <f t="shared" si="45"/>
        <v>0.01</v>
      </c>
      <c r="AO311">
        <f t="shared" si="46"/>
        <v>0</v>
      </c>
      <c r="AP311">
        <f t="shared" si="47"/>
        <v>0</v>
      </c>
    </row>
    <row r="312" spans="1:42" x14ac:dyDescent="0.2">
      <c r="A312" s="4">
        <v>999</v>
      </c>
      <c r="AB312" s="4"/>
      <c r="AK312" s="4">
        <f t="shared" si="42"/>
        <v>0</v>
      </c>
      <c r="AL312" s="4">
        <v>0.1</v>
      </c>
      <c r="AM312" s="4">
        <v>0.25</v>
      </c>
      <c r="AN312">
        <v>0</v>
      </c>
      <c r="AO312">
        <f t="shared" si="46"/>
        <v>0</v>
      </c>
      <c r="AP312">
        <f t="shared" si="47"/>
        <v>0</v>
      </c>
    </row>
    <row r="313" spans="1:42" x14ac:dyDescent="0.2">
      <c r="A313" s="4">
        <v>998</v>
      </c>
      <c r="AB313" s="4"/>
      <c r="AK313" s="4">
        <f t="shared" si="42"/>
        <v>0</v>
      </c>
      <c r="AL313" s="4">
        <v>0</v>
      </c>
      <c r="AM313" s="4">
        <v>0</v>
      </c>
      <c r="AN313">
        <v>0</v>
      </c>
      <c r="AO313">
        <f t="shared" si="46"/>
        <v>0</v>
      </c>
      <c r="AP313">
        <f t="shared" si="47"/>
        <v>0</v>
      </c>
    </row>
    <row r="314" spans="1:42" x14ac:dyDescent="0.2">
      <c r="AB314" s="4"/>
    </row>
    <row r="315" spans="1:42" x14ac:dyDescent="0.2">
      <c r="AB315" s="4"/>
    </row>
    <row r="316" spans="1:42" x14ac:dyDescent="0.2">
      <c r="AB316" s="4"/>
    </row>
    <row r="317" spans="1:42" x14ac:dyDescent="0.2">
      <c r="AB317" s="4"/>
    </row>
    <row r="318" spans="1:42" x14ac:dyDescent="0.2">
      <c r="AB318" s="4"/>
    </row>
    <row r="319" spans="1:42" x14ac:dyDescent="0.2">
      <c r="AB319" s="4"/>
    </row>
    <row r="320" spans="1:42" x14ac:dyDescent="0.2">
      <c r="AB320" s="4"/>
    </row>
    <row r="321" spans="28:28" x14ac:dyDescent="0.2">
      <c r="AB321" s="4"/>
    </row>
    <row r="322" spans="28:28" x14ac:dyDescent="0.2">
      <c r="AB322" s="4"/>
    </row>
    <row r="323" spans="28:28" x14ac:dyDescent="0.2">
      <c r="AB323" s="4"/>
    </row>
    <row r="324" spans="28:28" x14ac:dyDescent="0.2">
      <c r="AB324" s="4"/>
    </row>
    <row r="325" spans="28:28" x14ac:dyDescent="0.2">
      <c r="AB325" s="4"/>
    </row>
    <row r="326" spans="28:28" x14ac:dyDescent="0.2">
      <c r="AB326" s="4"/>
    </row>
    <row r="327" spans="28:28" x14ac:dyDescent="0.2">
      <c r="AB327" s="4"/>
    </row>
    <row r="328" spans="28:28" x14ac:dyDescent="0.2">
      <c r="AB328" s="4"/>
    </row>
    <row r="329" spans="28:28" x14ac:dyDescent="0.2">
      <c r="AB329" s="4"/>
    </row>
    <row r="330" spans="28:28" x14ac:dyDescent="0.2">
      <c r="AB330" s="4"/>
    </row>
    <row r="331" spans="28:28" x14ac:dyDescent="0.2">
      <c r="AB331" s="4"/>
    </row>
    <row r="332" spans="28:28" x14ac:dyDescent="0.2">
      <c r="AB332" s="4"/>
    </row>
    <row r="333" spans="28:28" x14ac:dyDescent="0.2">
      <c r="AB333" s="4"/>
    </row>
    <row r="334" spans="28:28" x14ac:dyDescent="0.2">
      <c r="AB334" s="4"/>
    </row>
    <row r="335" spans="28:28" x14ac:dyDescent="0.2">
      <c r="AB335" s="4"/>
    </row>
    <row r="336" spans="28:28" x14ac:dyDescent="0.2">
      <c r="AB336" s="4"/>
    </row>
    <row r="337" spans="28:28" x14ac:dyDescent="0.2">
      <c r="AB337" s="4"/>
    </row>
    <row r="338" spans="28:28" x14ac:dyDescent="0.2">
      <c r="AB338" s="4"/>
    </row>
    <row r="339" spans="28:28" x14ac:dyDescent="0.2">
      <c r="AB339" s="4"/>
    </row>
    <row r="340" spans="28:28" x14ac:dyDescent="0.2">
      <c r="AB340" s="4"/>
    </row>
    <row r="341" spans="28:28" x14ac:dyDescent="0.2">
      <c r="AB341" s="4"/>
    </row>
    <row r="342" spans="28:28" x14ac:dyDescent="0.2">
      <c r="AB342" s="4"/>
    </row>
    <row r="343" spans="28:28" x14ac:dyDescent="0.2">
      <c r="AB343" s="4"/>
    </row>
    <row r="344" spans="28:28" x14ac:dyDescent="0.2">
      <c r="AB344" s="4"/>
    </row>
    <row r="345" spans="28:28" x14ac:dyDescent="0.2">
      <c r="AB345" s="4"/>
    </row>
    <row r="346" spans="28:28" x14ac:dyDescent="0.2">
      <c r="AB346" s="4"/>
    </row>
    <row r="347" spans="28:28" x14ac:dyDescent="0.2">
      <c r="AB347" s="4"/>
    </row>
    <row r="348" spans="28:28" x14ac:dyDescent="0.2">
      <c r="AB348" s="4"/>
    </row>
    <row r="349" spans="28:28" x14ac:dyDescent="0.2">
      <c r="AB349" s="4"/>
    </row>
    <row r="350" spans="28:28" x14ac:dyDescent="0.2">
      <c r="AB350" s="4"/>
    </row>
    <row r="351" spans="28:28" x14ac:dyDescent="0.2">
      <c r="AB351" s="4"/>
    </row>
    <row r="352" spans="28:28" x14ac:dyDescent="0.2">
      <c r="AB352" s="4"/>
    </row>
    <row r="353" spans="28:28" x14ac:dyDescent="0.2">
      <c r="AB353" s="4"/>
    </row>
    <row r="354" spans="28:28" x14ac:dyDescent="0.2">
      <c r="AB354" s="4"/>
    </row>
    <row r="355" spans="28:28" x14ac:dyDescent="0.2">
      <c r="AB355" s="4"/>
    </row>
    <row r="356" spans="28:28" x14ac:dyDescent="0.2">
      <c r="AB356" s="4"/>
    </row>
    <row r="357" spans="28:28" x14ac:dyDescent="0.2">
      <c r="AB357" s="4"/>
    </row>
    <row r="358" spans="28:28" x14ac:dyDescent="0.2">
      <c r="AB358" s="4"/>
    </row>
    <row r="359" spans="28:28" x14ac:dyDescent="0.2">
      <c r="AB359" s="4"/>
    </row>
    <row r="360" spans="28:28" x14ac:dyDescent="0.2">
      <c r="AB360" s="4"/>
    </row>
    <row r="361" spans="28:28" x14ac:dyDescent="0.2">
      <c r="AB361" s="4"/>
    </row>
    <row r="362" spans="28:28" x14ac:dyDescent="0.2">
      <c r="AB362" s="4"/>
    </row>
    <row r="363" spans="28:28" x14ac:dyDescent="0.2">
      <c r="AB363" s="4"/>
    </row>
    <row r="364" spans="28:28" x14ac:dyDescent="0.2">
      <c r="AB364" s="4"/>
    </row>
    <row r="365" spans="28:28" x14ac:dyDescent="0.2">
      <c r="AB365" s="4"/>
    </row>
    <row r="366" spans="28:28" x14ac:dyDescent="0.2">
      <c r="AB366" s="4"/>
    </row>
    <row r="367" spans="28:28" x14ac:dyDescent="0.2">
      <c r="AB367" s="4"/>
    </row>
    <row r="368" spans="28:28" x14ac:dyDescent="0.2">
      <c r="AB368" s="4"/>
    </row>
    <row r="369" spans="28:28" x14ac:dyDescent="0.2">
      <c r="AB369" s="4"/>
    </row>
    <row r="370" spans="28:28" x14ac:dyDescent="0.2">
      <c r="AB370" s="4"/>
    </row>
    <row r="371" spans="28:28" x14ac:dyDescent="0.2">
      <c r="AB371" s="4"/>
    </row>
    <row r="372" spans="28:28" x14ac:dyDescent="0.2">
      <c r="AB372" s="4"/>
    </row>
    <row r="373" spans="28:28" x14ac:dyDescent="0.2">
      <c r="AB373" s="4"/>
    </row>
    <row r="374" spans="28:28" x14ac:dyDescent="0.2">
      <c r="AB374" s="4"/>
    </row>
    <row r="375" spans="28:28" x14ac:dyDescent="0.2">
      <c r="AB375" s="4"/>
    </row>
    <row r="376" spans="28:28" x14ac:dyDescent="0.2">
      <c r="AB376" s="4"/>
    </row>
    <row r="377" spans="28:28" x14ac:dyDescent="0.2">
      <c r="AB377" s="4"/>
    </row>
    <row r="378" spans="28:28" x14ac:dyDescent="0.2">
      <c r="AB378" s="4"/>
    </row>
    <row r="379" spans="28:28" x14ac:dyDescent="0.2">
      <c r="AB379" s="4"/>
    </row>
    <row r="380" spans="28:28" x14ac:dyDescent="0.2">
      <c r="AB380" s="4"/>
    </row>
    <row r="381" spans="28:28" x14ac:dyDescent="0.2">
      <c r="AB381" s="4"/>
    </row>
    <row r="382" spans="28:28" x14ac:dyDescent="0.2">
      <c r="AB382" s="4"/>
    </row>
    <row r="383" spans="28:28" x14ac:dyDescent="0.2">
      <c r="AB383" s="4"/>
    </row>
    <row r="384" spans="28:28" x14ac:dyDescent="0.2">
      <c r="AB384" s="4"/>
    </row>
    <row r="385" spans="28:28" x14ac:dyDescent="0.2">
      <c r="AB385" s="4"/>
    </row>
    <row r="386" spans="28:28" x14ac:dyDescent="0.2">
      <c r="AB386" s="4"/>
    </row>
    <row r="387" spans="28:28" x14ac:dyDescent="0.2">
      <c r="AB387" s="4"/>
    </row>
    <row r="388" spans="28:28" x14ac:dyDescent="0.2">
      <c r="AB388" s="4"/>
    </row>
    <row r="389" spans="28:28" x14ac:dyDescent="0.2">
      <c r="AB389" s="4"/>
    </row>
    <row r="390" spans="28:28" x14ac:dyDescent="0.2">
      <c r="AB390" s="4"/>
    </row>
    <row r="391" spans="28:28" x14ac:dyDescent="0.2">
      <c r="AB391" s="4"/>
    </row>
    <row r="392" spans="28:28" x14ac:dyDescent="0.2">
      <c r="AB392" s="4"/>
    </row>
    <row r="393" spans="28:28" x14ac:dyDescent="0.2">
      <c r="AB393" s="4"/>
    </row>
    <row r="394" spans="28:28" x14ac:dyDescent="0.2">
      <c r="AB394" s="4"/>
    </row>
    <row r="395" spans="28:28" x14ac:dyDescent="0.2">
      <c r="AB395" s="4"/>
    </row>
    <row r="396" spans="28:28" x14ac:dyDescent="0.2">
      <c r="AB396" s="4"/>
    </row>
    <row r="397" spans="28:28" x14ac:dyDescent="0.2">
      <c r="AB397" s="4"/>
    </row>
    <row r="398" spans="28:28" x14ac:dyDescent="0.2">
      <c r="AB398" s="4"/>
    </row>
    <row r="399" spans="28:28" x14ac:dyDescent="0.2">
      <c r="AB399" s="4"/>
    </row>
    <row r="400" spans="28:28" x14ac:dyDescent="0.2">
      <c r="AB400" s="4"/>
    </row>
    <row r="401" spans="28:28" x14ac:dyDescent="0.2">
      <c r="AB401" s="4"/>
    </row>
    <row r="402" spans="28:28" x14ac:dyDescent="0.2">
      <c r="AB402" s="4"/>
    </row>
    <row r="403" spans="28:28" x14ac:dyDescent="0.2">
      <c r="AB403" s="4"/>
    </row>
    <row r="404" spans="28:28" x14ac:dyDescent="0.2">
      <c r="AB404" s="4"/>
    </row>
    <row r="405" spans="28:28" x14ac:dyDescent="0.2">
      <c r="AB405" s="4"/>
    </row>
    <row r="406" spans="28:28" x14ac:dyDescent="0.2">
      <c r="AB406" s="4"/>
    </row>
    <row r="407" spans="28:28" x14ac:dyDescent="0.2">
      <c r="AB407" s="4"/>
    </row>
    <row r="408" spans="28:28" x14ac:dyDescent="0.2">
      <c r="AB408" s="4"/>
    </row>
    <row r="409" spans="28:28" x14ac:dyDescent="0.2">
      <c r="AB409" s="4"/>
    </row>
    <row r="410" spans="28:28" x14ac:dyDescent="0.2">
      <c r="AB410" s="4"/>
    </row>
    <row r="411" spans="28:28" x14ac:dyDescent="0.2">
      <c r="AB411" s="4"/>
    </row>
    <row r="412" spans="28:28" x14ac:dyDescent="0.2">
      <c r="AB412" s="4"/>
    </row>
    <row r="413" spans="28:28" x14ac:dyDescent="0.2">
      <c r="AB413" s="4"/>
    </row>
    <row r="414" spans="28:28" x14ac:dyDescent="0.2">
      <c r="AB414" s="4"/>
    </row>
    <row r="415" spans="28:28" x14ac:dyDescent="0.2">
      <c r="AB415" s="4"/>
    </row>
    <row r="416" spans="28:28" x14ac:dyDescent="0.2">
      <c r="AB416" s="4"/>
    </row>
    <row r="417" spans="28:28" x14ac:dyDescent="0.2">
      <c r="AB417" s="4"/>
    </row>
    <row r="418" spans="28:28" x14ac:dyDescent="0.2">
      <c r="AB418" s="4"/>
    </row>
    <row r="419" spans="28:28" x14ac:dyDescent="0.2">
      <c r="AB419" s="4"/>
    </row>
    <row r="420" spans="28:28" x14ac:dyDescent="0.2">
      <c r="AB420" s="4"/>
    </row>
    <row r="421" spans="28:28" x14ac:dyDescent="0.2">
      <c r="AB421" s="4"/>
    </row>
    <row r="422" spans="28:28" x14ac:dyDescent="0.2">
      <c r="AB422" s="4"/>
    </row>
    <row r="423" spans="28:28" x14ac:dyDescent="0.2">
      <c r="AB423" s="4"/>
    </row>
    <row r="424" spans="28:28" x14ac:dyDescent="0.2">
      <c r="AB424" s="4"/>
    </row>
    <row r="425" spans="28:28" x14ac:dyDescent="0.2">
      <c r="AB425" s="4"/>
    </row>
    <row r="426" spans="28:28" x14ac:dyDescent="0.2">
      <c r="AB426" s="4"/>
    </row>
    <row r="427" spans="28:28" x14ac:dyDescent="0.2">
      <c r="AB427" s="4"/>
    </row>
    <row r="428" spans="28:28" x14ac:dyDescent="0.2">
      <c r="AB428" s="4"/>
    </row>
    <row r="429" spans="28:28" x14ac:dyDescent="0.2">
      <c r="AB429" s="4"/>
    </row>
    <row r="430" spans="28:28" x14ac:dyDescent="0.2">
      <c r="AB430" s="4"/>
    </row>
    <row r="431" spans="28:28" x14ac:dyDescent="0.2">
      <c r="AB431" s="4"/>
    </row>
    <row r="432" spans="28:28" x14ac:dyDescent="0.2">
      <c r="AB432" s="4"/>
    </row>
    <row r="433" spans="10:30" x14ac:dyDescent="0.2">
      <c r="AB433" s="4"/>
    </row>
    <row r="434" spans="10:30" x14ac:dyDescent="0.2">
      <c r="AB434" s="4"/>
    </row>
    <row r="435" spans="10:30" x14ac:dyDescent="0.2">
      <c r="AB435" s="4"/>
    </row>
    <row r="436" spans="10:30" x14ac:dyDescent="0.2">
      <c r="AB436" s="4"/>
    </row>
    <row r="437" spans="10:30" x14ac:dyDescent="0.2">
      <c r="AB437" s="4"/>
    </row>
    <row r="438" spans="10:30" x14ac:dyDescent="0.2">
      <c r="AB438" s="4"/>
    </row>
    <row r="439" spans="10:30" x14ac:dyDescent="0.2">
      <c r="AB439" s="4"/>
    </row>
    <row r="440" spans="10:30" x14ac:dyDescent="0.2">
      <c r="AB440" s="4"/>
      <c r="AC440" s="4"/>
      <c r="AD440" s="4"/>
    </row>
    <row r="441" spans="10:30" x14ac:dyDescent="0.2">
      <c r="J441" s="23"/>
    </row>
    <row r="442" spans="10:30" x14ac:dyDescent="0.2">
      <c r="J442" s="23"/>
    </row>
    <row r="443" spans="10:30" x14ac:dyDescent="0.2">
      <c r="J443" s="23"/>
    </row>
    <row r="444" spans="10:30" x14ac:dyDescent="0.2">
      <c r="J444" s="23"/>
    </row>
    <row r="445" spans="10:30" x14ac:dyDescent="0.2">
      <c r="J445" s="23"/>
    </row>
    <row r="446" spans="10:30" x14ac:dyDescent="0.2">
      <c r="J446" s="23"/>
    </row>
    <row r="447" spans="10:30" x14ac:dyDescent="0.2">
      <c r="J447" s="23"/>
    </row>
    <row r="448" spans="10:30" x14ac:dyDescent="0.2">
      <c r="J448" s="23"/>
    </row>
    <row r="449" spans="10:10" x14ac:dyDescent="0.2">
      <c r="J449" s="23"/>
    </row>
    <row r="450" spans="10:10" x14ac:dyDescent="0.2">
      <c r="J450" s="23"/>
    </row>
    <row r="451" spans="10:10" x14ac:dyDescent="0.2">
      <c r="J451" s="23"/>
    </row>
    <row r="452" spans="10:10" x14ac:dyDescent="0.2">
      <c r="J452" s="23"/>
    </row>
    <row r="453" spans="10:10" x14ac:dyDescent="0.2">
      <c r="J453" s="23"/>
    </row>
    <row r="454" spans="10:10" x14ac:dyDescent="0.2">
      <c r="J454" s="23"/>
    </row>
    <row r="455" spans="10:10" x14ac:dyDescent="0.2">
      <c r="J455" s="23"/>
    </row>
    <row r="456" spans="10:10" x14ac:dyDescent="0.2">
      <c r="J456" s="23"/>
    </row>
    <row r="457" spans="10:10" x14ac:dyDescent="0.2">
      <c r="J457" s="23"/>
    </row>
    <row r="458" spans="10:10" x14ac:dyDescent="0.2">
      <c r="J458" s="23"/>
    </row>
    <row r="459" spans="10:10" x14ac:dyDescent="0.2">
      <c r="J459" s="23"/>
    </row>
    <row r="460" spans="10:10" x14ac:dyDescent="0.2">
      <c r="J460" s="23"/>
    </row>
    <row r="461" spans="10:10" x14ac:dyDescent="0.2">
      <c r="J461" s="23"/>
    </row>
    <row r="462" spans="10:10" x14ac:dyDescent="0.2">
      <c r="J462" s="23"/>
    </row>
    <row r="463" spans="10:10" x14ac:dyDescent="0.2">
      <c r="J463" s="23"/>
    </row>
    <row r="464" spans="10:10" x14ac:dyDescent="0.2">
      <c r="J464" s="23"/>
    </row>
    <row r="465" spans="10:10" x14ac:dyDescent="0.2">
      <c r="J465" s="23"/>
    </row>
    <row r="466" spans="10:10" x14ac:dyDescent="0.2">
      <c r="J466" s="23"/>
    </row>
    <row r="467" spans="10:10" x14ac:dyDescent="0.2">
      <c r="J467" s="23"/>
    </row>
    <row r="468" spans="10:10" x14ac:dyDescent="0.2">
      <c r="J468" s="23"/>
    </row>
    <row r="469" spans="10:10" x14ac:dyDescent="0.2">
      <c r="J469" s="23"/>
    </row>
    <row r="470" spans="10:10" x14ac:dyDescent="0.2">
      <c r="J470" s="23"/>
    </row>
    <row r="471" spans="10:10" x14ac:dyDescent="0.2">
      <c r="J471" s="23"/>
    </row>
    <row r="472" spans="10:10" x14ac:dyDescent="0.2">
      <c r="J472" s="23"/>
    </row>
    <row r="473" spans="10:10" x14ac:dyDescent="0.2">
      <c r="J473" s="23"/>
    </row>
    <row r="474" spans="10:10" x14ac:dyDescent="0.2">
      <c r="J474" s="23"/>
    </row>
    <row r="475" spans="10:10" x14ac:dyDescent="0.2">
      <c r="J475" s="23"/>
    </row>
    <row r="476" spans="10:10" x14ac:dyDescent="0.2">
      <c r="J476" s="23"/>
    </row>
    <row r="477" spans="10:10" x14ac:dyDescent="0.2">
      <c r="J477" s="23"/>
    </row>
    <row r="478" spans="10:10" x14ac:dyDescent="0.2">
      <c r="J478" s="23"/>
    </row>
    <row r="479" spans="10:10" x14ac:dyDescent="0.2">
      <c r="J479" s="23"/>
    </row>
    <row r="480" spans="10:10" x14ac:dyDescent="0.2">
      <c r="J480" s="23"/>
    </row>
    <row r="481" spans="10:10" x14ac:dyDescent="0.2">
      <c r="J481" s="23"/>
    </row>
    <row r="482" spans="10:10" x14ac:dyDescent="0.2">
      <c r="J482" s="23"/>
    </row>
    <row r="483" spans="10:10" x14ac:dyDescent="0.2">
      <c r="J483" s="23"/>
    </row>
    <row r="484" spans="10:10" x14ac:dyDescent="0.2">
      <c r="J484" s="23"/>
    </row>
    <row r="485" spans="10:10" x14ac:dyDescent="0.2">
      <c r="J485" s="23"/>
    </row>
    <row r="486" spans="10:10" x14ac:dyDescent="0.2">
      <c r="J486" s="23"/>
    </row>
    <row r="487" spans="10:10" x14ac:dyDescent="0.2">
      <c r="J487" s="23"/>
    </row>
    <row r="488" spans="10:10" x14ac:dyDescent="0.2">
      <c r="J488" s="23"/>
    </row>
    <row r="489" spans="10:10" x14ac:dyDescent="0.2">
      <c r="J489" s="23"/>
    </row>
    <row r="490" spans="10:10" x14ac:dyDescent="0.2">
      <c r="J490" s="23"/>
    </row>
    <row r="491" spans="10:10" x14ac:dyDescent="0.2">
      <c r="J491" s="23"/>
    </row>
    <row r="492" spans="10:10" x14ac:dyDescent="0.2">
      <c r="J492" s="23"/>
    </row>
    <row r="493" spans="10:10" x14ac:dyDescent="0.2">
      <c r="J493" s="23"/>
    </row>
    <row r="494" spans="10:10" x14ac:dyDescent="0.2">
      <c r="J494" s="23"/>
    </row>
    <row r="495" spans="10:10" x14ac:dyDescent="0.2">
      <c r="J495" s="23"/>
    </row>
    <row r="496" spans="10:10" x14ac:dyDescent="0.2">
      <c r="J496" s="23"/>
    </row>
    <row r="497" spans="10:10" x14ac:dyDescent="0.2">
      <c r="J497" s="23"/>
    </row>
    <row r="498" spans="10:10" x14ac:dyDescent="0.2">
      <c r="J498" s="23"/>
    </row>
    <row r="499" spans="10:10" x14ac:dyDescent="0.2">
      <c r="J499" s="23"/>
    </row>
    <row r="500" spans="10:10" x14ac:dyDescent="0.2">
      <c r="J500" s="23"/>
    </row>
    <row r="501" spans="10:10" x14ac:dyDescent="0.2">
      <c r="J501" s="23"/>
    </row>
    <row r="502" spans="10:10" x14ac:dyDescent="0.2">
      <c r="J502" s="23"/>
    </row>
    <row r="503" spans="10:10" x14ac:dyDescent="0.2">
      <c r="J503" s="23"/>
    </row>
    <row r="504" spans="10:10" x14ac:dyDescent="0.2">
      <c r="J504" s="23"/>
    </row>
    <row r="505" spans="10:10" x14ac:dyDescent="0.2">
      <c r="J505" s="23"/>
    </row>
    <row r="506" spans="10:10" x14ac:dyDescent="0.2">
      <c r="J506" s="23"/>
    </row>
    <row r="507" spans="10:10" x14ac:dyDescent="0.2">
      <c r="J507" s="23"/>
    </row>
    <row r="508" spans="10:10" x14ac:dyDescent="0.2">
      <c r="J508" s="23"/>
    </row>
    <row r="509" spans="10:10" x14ac:dyDescent="0.2">
      <c r="J509" s="23"/>
    </row>
    <row r="510" spans="10:10" x14ac:dyDescent="0.2">
      <c r="J510" s="23"/>
    </row>
    <row r="511" spans="10:10" x14ac:dyDescent="0.2">
      <c r="J511" s="23"/>
    </row>
    <row r="512" spans="10:10" x14ac:dyDescent="0.2">
      <c r="J512" s="23"/>
    </row>
    <row r="513" spans="10:10" x14ac:dyDescent="0.2">
      <c r="J513" s="23"/>
    </row>
    <row r="514" spans="10:10" x14ac:dyDescent="0.2">
      <c r="J514" s="23"/>
    </row>
    <row r="515" spans="10:10" x14ac:dyDescent="0.2">
      <c r="J515" s="23"/>
    </row>
    <row r="516" spans="10:10" x14ac:dyDescent="0.2">
      <c r="J516" s="23"/>
    </row>
    <row r="517" spans="10:10" x14ac:dyDescent="0.2">
      <c r="J517" s="23"/>
    </row>
    <row r="518" spans="10:10" x14ac:dyDescent="0.2">
      <c r="J518" s="23"/>
    </row>
    <row r="519" spans="10:10" x14ac:dyDescent="0.2">
      <c r="J519" s="23"/>
    </row>
    <row r="520" spans="10:10" x14ac:dyDescent="0.2">
      <c r="J520" s="23"/>
    </row>
    <row r="521" spans="10:10" x14ac:dyDescent="0.2">
      <c r="J521" s="23"/>
    </row>
    <row r="522" spans="10:10" x14ac:dyDescent="0.2">
      <c r="J522" s="23"/>
    </row>
    <row r="523" spans="10:10" x14ac:dyDescent="0.2">
      <c r="J523" s="23"/>
    </row>
    <row r="524" spans="10:10" x14ac:dyDescent="0.2">
      <c r="J524" s="23"/>
    </row>
    <row r="525" spans="10:10" x14ac:dyDescent="0.2">
      <c r="J525" s="23"/>
    </row>
    <row r="526" spans="10:10" x14ac:dyDescent="0.2">
      <c r="J526" s="23"/>
    </row>
    <row r="527" spans="10:10" x14ac:dyDescent="0.2">
      <c r="J527" s="23"/>
    </row>
    <row r="528" spans="10:10" x14ac:dyDescent="0.2">
      <c r="J528" s="23"/>
    </row>
    <row r="529" spans="10:10" x14ac:dyDescent="0.2">
      <c r="J529" s="23"/>
    </row>
    <row r="530" spans="10:10" x14ac:dyDescent="0.2">
      <c r="J530" s="23"/>
    </row>
    <row r="531" spans="10:10" x14ac:dyDescent="0.2">
      <c r="J531" s="23"/>
    </row>
    <row r="532" spans="10:10" x14ac:dyDescent="0.2">
      <c r="J532" s="23"/>
    </row>
    <row r="533" spans="10:10" x14ac:dyDescent="0.2">
      <c r="J533" s="23"/>
    </row>
    <row r="534" spans="10:10" x14ac:dyDescent="0.2">
      <c r="J534" s="23"/>
    </row>
    <row r="535" spans="10:10" x14ac:dyDescent="0.2">
      <c r="J535" s="23"/>
    </row>
    <row r="536" spans="10:10" x14ac:dyDescent="0.2">
      <c r="J536" s="23"/>
    </row>
    <row r="537" spans="10:10" x14ac:dyDescent="0.2">
      <c r="J537" s="23"/>
    </row>
    <row r="538" spans="10:10" x14ac:dyDescent="0.2">
      <c r="J538" s="23"/>
    </row>
    <row r="539" spans="10:10" x14ac:dyDescent="0.2">
      <c r="J539" s="23"/>
    </row>
    <row r="540" spans="10:10" x14ac:dyDescent="0.2">
      <c r="J540" s="23"/>
    </row>
    <row r="541" spans="10:10" x14ac:dyDescent="0.2">
      <c r="J541" s="23"/>
    </row>
    <row r="542" spans="10:10" x14ac:dyDescent="0.2">
      <c r="J542" s="23"/>
    </row>
    <row r="543" spans="10:10" x14ac:dyDescent="0.2">
      <c r="J543" s="23"/>
    </row>
    <row r="544" spans="10:10" x14ac:dyDescent="0.2">
      <c r="J544" s="23"/>
    </row>
    <row r="545" spans="10:10" x14ac:dyDescent="0.2">
      <c r="J545" s="23"/>
    </row>
    <row r="546" spans="10:10" x14ac:dyDescent="0.2">
      <c r="J546" s="23"/>
    </row>
    <row r="547" spans="10:10" x14ac:dyDescent="0.2">
      <c r="J547" s="23"/>
    </row>
    <row r="548" spans="10:10" x14ac:dyDescent="0.2">
      <c r="J548" s="23"/>
    </row>
    <row r="549" spans="10:10" x14ac:dyDescent="0.2">
      <c r="J549" s="23"/>
    </row>
    <row r="550" spans="10:10" x14ac:dyDescent="0.2">
      <c r="J550" s="23"/>
    </row>
    <row r="551" spans="10:10" x14ac:dyDescent="0.2">
      <c r="J551" s="23"/>
    </row>
    <row r="552" spans="10:10" x14ac:dyDescent="0.2">
      <c r="J552" s="23"/>
    </row>
    <row r="553" spans="10:10" x14ac:dyDescent="0.2">
      <c r="J553" s="23"/>
    </row>
    <row r="554" spans="10:10" x14ac:dyDescent="0.2">
      <c r="J554" s="23"/>
    </row>
    <row r="555" spans="10:10" x14ac:dyDescent="0.2">
      <c r="J555" s="23"/>
    </row>
    <row r="556" spans="10:10" x14ac:dyDescent="0.2">
      <c r="J556" s="23"/>
    </row>
    <row r="557" spans="10:10" x14ac:dyDescent="0.2">
      <c r="J557" s="23"/>
    </row>
    <row r="558" spans="10:10" x14ac:dyDescent="0.2">
      <c r="J558" s="23"/>
    </row>
    <row r="559" spans="10:10" x14ac:dyDescent="0.2">
      <c r="J559" s="23"/>
    </row>
    <row r="560" spans="10:10" x14ac:dyDescent="0.2">
      <c r="J560" s="23"/>
    </row>
    <row r="561" spans="10:10" x14ac:dyDescent="0.2">
      <c r="J561" s="23"/>
    </row>
    <row r="562" spans="10:10" x14ac:dyDescent="0.2">
      <c r="J562" s="23"/>
    </row>
    <row r="563" spans="10:10" x14ac:dyDescent="0.2">
      <c r="J563" s="23"/>
    </row>
    <row r="564" spans="10:10" x14ac:dyDescent="0.2">
      <c r="J564" s="23"/>
    </row>
    <row r="565" spans="10:10" x14ac:dyDescent="0.2">
      <c r="J565" s="23"/>
    </row>
    <row r="566" spans="10:10" x14ac:dyDescent="0.2">
      <c r="J566" s="23"/>
    </row>
    <row r="567" spans="10:10" x14ac:dyDescent="0.2">
      <c r="J567" s="23"/>
    </row>
    <row r="568" spans="10:10" x14ac:dyDescent="0.2">
      <c r="J568" s="23"/>
    </row>
    <row r="569" spans="10:10" x14ac:dyDescent="0.2">
      <c r="J569" s="23"/>
    </row>
    <row r="570" spans="10:10" x14ac:dyDescent="0.2">
      <c r="J570" s="23"/>
    </row>
    <row r="571" spans="10:10" x14ac:dyDescent="0.2">
      <c r="J571" s="23"/>
    </row>
    <row r="572" spans="10:10" x14ac:dyDescent="0.2">
      <c r="J572" s="23"/>
    </row>
    <row r="573" spans="10:10" x14ac:dyDescent="0.2">
      <c r="J573" s="23"/>
    </row>
    <row r="574" spans="10:10" x14ac:dyDescent="0.2">
      <c r="J574" s="23"/>
    </row>
    <row r="575" spans="10:10" x14ac:dyDescent="0.2">
      <c r="J575" s="23"/>
    </row>
    <row r="576" spans="10:10" x14ac:dyDescent="0.2">
      <c r="J576" s="23"/>
    </row>
    <row r="577" spans="10:10" x14ac:dyDescent="0.2">
      <c r="J577" s="23"/>
    </row>
    <row r="578" spans="10:10" x14ac:dyDescent="0.2">
      <c r="J578" s="23"/>
    </row>
    <row r="579" spans="10:10" x14ac:dyDescent="0.2">
      <c r="J579" s="23"/>
    </row>
    <row r="580" spans="10:10" x14ac:dyDescent="0.2">
      <c r="J580" s="23"/>
    </row>
    <row r="581" spans="10:10" x14ac:dyDescent="0.2">
      <c r="J581" s="23"/>
    </row>
    <row r="582" spans="10:10" x14ac:dyDescent="0.2">
      <c r="J582" s="23"/>
    </row>
    <row r="583" spans="10:10" x14ac:dyDescent="0.2">
      <c r="J583" s="23"/>
    </row>
    <row r="584" spans="10:10" x14ac:dyDescent="0.2">
      <c r="J584" s="23"/>
    </row>
    <row r="585" spans="10:10" x14ac:dyDescent="0.2">
      <c r="J585" s="23"/>
    </row>
    <row r="586" spans="10:10" x14ac:dyDescent="0.2">
      <c r="J586" s="23"/>
    </row>
    <row r="587" spans="10:10" x14ac:dyDescent="0.2">
      <c r="J587" s="23"/>
    </row>
    <row r="588" spans="10:10" x14ac:dyDescent="0.2">
      <c r="J588" s="23"/>
    </row>
    <row r="589" spans="10:10" x14ac:dyDescent="0.2">
      <c r="J589" s="23"/>
    </row>
    <row r="590" spans="10:10" x14ac:dyDescent="0.2">
      <c r="J590" s="23"/>
    </row>
    <row r="591" spans="10:10" x14ac:dyDescent="0.2">
      <c r="J591" s="23"/>
    </row>
    <row r="592" spans="10:10" x14ac:dyDescent="0.2">
      <c r="J592" s="23"/>
    </row>
    <row r="593" spans="10:10" x14ac:dyDescent="0.2">
      <c r="J593" s="23"/>
    </row>
    <row r="594" spans="10:10" x14ac:dyDescent="0.2">
      <c r="J594" s="23"/>
    </row>
    <row r="595" spans="10:10" x14ac:dyDescent="0.2">
      <c r="J595" s="23"/>
    </row>
    <row r="596" spans="10:10" x14ac:dyDescent="0.2">
      <c r="J596" s="23"/>
    </row>
    <row r="597" spans="10:10" x14ac:dyDescent="0.2">
      <c r="J597" s="23"/>
    </row>
    <row r="598" spans="10:10" x14ac:dyDescent="0.2">
      <c r="J598" s="23"/>
    </row>
    <row r="599" spans="10:10" x14ac:dyDescent="0.2">
      <c r="J599" s="23"/>
    </row>
    <row r="600" spans="10:10" x14ac:dyDescent="0.2">
      <c r="J600" s="23"/>
    </row>
    <row r="601" spans="10:10" x14ac:dyDescent="0.2">
      <c r="J601" s="23"/>
    </row>
    <row r="602" spans="10:10" x14ac:dyDescent="0.2">
      <c r="J602" s="23"/>
    </row>
    <row r="603" spans="10:10" x14ac:dyDescent="0.2">
      <c r="J603" s="23"/>
    </row>
    <row r="604" spans="10:10" x14ac:dyDescent="0.2">
      <c r="J604" s="23"/>
    </row>
    <row r="605" spans="10:10" x14ac:dyDescent="0.2">
      <c r="J605" s="23"/>
    </row>
    <row r="606" spans="10:10" x14ac:dyDescent="0.2">
      <c r="J606" s="23"/>
    </row>
    <row r="607" spans="10:10" x14ac:dyDescent="0.2">
      <c r="J607" s="23"/>
    </row>
    <row r="608" spans="10:10" x14ac:dyDescent="0.2">
      <c r="J608" s="23"/>
    </row>
    <row r="609" spans="10:10" x14ac:dyDescent="0.2">
      <c r="J609" s="23"/>
    </row>
    <row r="610" spans="10:10" x14ac:dyDescent="0.2">
      <c r="J610" s="23"/>
    </row>
    <row r="611" spans="10:10" x14ac:dyDescent="0.2">
      <c r="J611" s="23"/>
    </row>
    <row r="612" spans="10:10" x14ac:dyDescent="0.2">
      <c r="J612" s="23"/>
    </row>
    <row r="613" spans="10:10" x14ac:dyDescent="0.2">
      <c r="J613" s="23"/>
    </row>
    <row r="614" spans="10:10" x14ac:dyDescent="0.2">
      <c r="J614" s="23"/>
    </row>
    <row r="615" spans="10:10" x14ac:dyDescent="0.2">
      <c r="J615" s="23"/>
    </row>
    <row r="616" spans="10:10" x14ac:dyDescent="0.2">
      <c r="J616" s="23"/>
    </row>
    <row r="617" spans="10:10" x14ac:dyDescent="0.2">
      <c r="J617" s="23"/>
    </row>
    <row r="618" spans="10:10" x14ac:dyDescent="0.2">
      <c r="J618" s="23"/>
    </row>
    <row r="619" spans="10:10" x14ac:dyDescent="0.2">
      <c r="J619" s="23"/>
    </row>
    <row r="620" spans="10:10" x14ac:dyDescent="0.2">
      <c r="J620" s="23"/>
    </row>
    <row r="621" spans="10:10" x14ac:dyDescent="0.2">
      <c r="J621" s="23"/>
    </row>
    <row r="622" spans="10:10" x14ac:dyDescent="0.2">
      <c r="J622" s="23"/>
    </row>
    <row r="623" spans="10:10" x14ac:dyDescent="0.2">
      <c r="J623" s="23"/>
    </row>
    <row r="624" spans="10:10" x14ac:dyDescent="0.2">
      <c r="J624" s="23"/>
    </row>
    <row r="625" spans="10:10" x14ac:dyDescent="0.2">
      <c r="J625" s="23"/>
    </row>
    <row r="626" spans="10:10" x14ac:dyDescent="0.2">
      <c r="J626" s="23"/>
    </row>
    <row r="627" spans="10:10" x14ac:dyDescent="0.2">
      <c r="J627" s="23"/>
    </row>
    <row r="628" spans="10:10" x14ac:dyDescent="0.2">
      <c r="J628" s="23"/>
    </row>
    <row r="629" spans="10:10" x14ac:dyDescent="0.2">
      <c r="J629" s="23"/>
    </row>
    <row r="630" spans="10:10" x14ac:dyDescent="0.2">
      <c r="J630" s="23"/>
    </row>
    <row r="631" spans="10:10" x14ac:dyDescent="0.2">
      <c r="J631" s="23"/>
    </row>
    <row r="632" spans="10:10" x14ac:dyDescent="0.2">
      <c r="J632" s="23"/>
    </row>
    <row r="633" spans="10:10" x14ac:dyDescent="0.2">
      <c r="J633" s="23"/>
    </row>
    <row r="634" spans="10:10" x14ac:dyDescent="0.2">
      <c r="J634" s="23"/>
    </row>
    <row r="635" spans="10:10" x14ac:dyDescent="0.2">
      <c r="J635" s="23"/>
    </row>
    <row r="636" spans="10:10" x14ac:dyDescent="0.2">
      <c r="J636" s="23"/>
    </row>
    <row r="637" spans="10:10" x14ac:dyDescent="0.2">
      <c r="J637" s="23"/>
    </row>
    <row r="638" spans="10:10" x14ac:dyDescent="0.2">
      <c r="J638" s="23"/>
    </row>
    <row r="639" spans="10:10" x14ac:dyDescent="0.2">
      <c r="J639" s="23"/>
    </row>
    <row r="640" spans="10:10" x14ac:dyDescent="0.2">
      <c r="J640" s="23"/>
    </row>
    <row r="641" spans="10:10" x14ac:dyDescent="0.2">
      <c r="J641" s="23"/>
    </row>
    <row r="642" spans="10:10" x14ac:dyDescent="0.2">
      <c r="J642" s="23"/>
    </row>
    <row r="643" spans="10:10" x14ac:dyDescent="0.2">
      <c r="J643" s="23"/>
    </row>
    <row r="644" spans="10:10" x14ac:dyDescent="0.2">
      <c r="J644" s="23"/>
    </row>
    <row r="645" spans="10:10" x14ac:dyDescent="0.2">
      <c r="J645" s="23"/>
    </row>
    <row r="646" spans="10:10" x14ac:dyDescent="0.2">
      <c r="J646" s="23"/>
    </row>
    <row r="647" spans="10:10" x14ac:dyDescent="0.2">
      <c r="J647" s="23"/>
    </row>
    <row r="648" spans="10:10" x14ac:dyDescent="0.2">
      <c r="J648" s="23"/>
    </row>
    <row r="649" spans="10:10" x14ac:dyDescent="0.2">
      <c r="J649" s="23"/>
    </row>
    <row r="650" spans="10:10" x14ac:dyDescent="0.2">
      <c r="J650" s="23"/>
    </row>
    <row r="651" spans="10:10" x14ac:dyDescent="0.2">
      <c r="J651" s="23"/>
    </row>
    <row r="652" spans="10:10" x14ac:dyDescent="0.2">
      <c r="J652" s="23"/>
    </row>
    <row r="653" spans="10:10" x14ac:dyDescent="0.2">
      <c r="J653" s="23"/>
    </row>
    <row r="654" spans="10:10" x14ac:dyDescent="0.2">
      <c r="J654" s="23"/>
    </row>
    <row r="655" spans="10:10" x14ac:dyDescent="0.2">
      <c r="J655" s="23"/>
    </row>
    <row r="656" spans="10:10" x14ac:dyDescent="0.2">
      <c r="J656" s="23"/>
    </row>
    <row r="657" spans="10:10" x14ac:dyDescent="0.2">
      <c r="J657" s="23"/>
    </row>
    <row r="658" spans="10:10" x14ac:dyDescent="0.2">
      <c r="J658" s="23"/>
    </row>
    <row r="659" spans="10:10" x14ac:dyDescent="0.2">
      <c r="J659" s="23"/>
    </row>
    <row r="660" spans="10:10" x14ac:dyDescent="0.2">
      <c r="J660" s="23"/>
    </row>
    <row r="661" spans="10:10" x14ac:dyDescent="0.2">
      <c r="J661" s="23"/>
    </row>
    <row r="662" spans="10:10" x14ac:dyDescent="0.2">
      <c r="J662" s="23"/>
    </row>
    <row r="663" spans="10:10" x14ac:dyDescent="0.2">
      <c r="J663" s="23"/>
    </row>
    <row r="664" spans="10:10" x14ac:dyDescent="0.2">
      <c r="J664" s="23"/>
    </row>
    <row r="665" spans="10:10" x14ac:dyDescent="0.2">
      <c r="J665" s="23"/>
    </row>
    <row r="666" spans="10:10" x14ac:dyDescent="0.2">
      <c r="J666" s="23"/>
    </row>
    <row r="667" spans="10:10" x14ac:dyDescent="0.2">
      <c r="J667" s="23"/>
    </row>
    <row r="668" spans="10:10" x14ac:dyDescent="0.2">
      <c r="J668" s="23"/>
    </row>
    <row r="669" spans="10:10" x14ac:dyDescent="0.2">
      <c r="J669" s="23"/>
    </row>
    <row r="670" spans="10:10" x14ac:dyDescent="0.2">
      <c r="J670" s="23"/>
    </row>
    <row r="671" spans="10:10" x14ac:dyDescent="0.2">
      <c r="J671" s="23"/>
    </row>
    <row r="672" spans="10:10" x14ac:dyDescent="0.2">
      <c r="J672" s="23"/>
    </row>
    <row r="673" spans="10:10" x14ac:dyDescent="0.2">
      <c r="J673" s="23"/>
    </row>
    <row r="674" spans="10:10" x14ac:dyDescent="0.2">
      <c r="J674" s="23"/>
    </row>
    <row r="675" spans="10:10" x14ac:dyDescent="0.2">
      <c r="J675" s="23"/>
    </row>
    <row r="676" spans="10:10" x14ac:dyDescent="0.2">
      <c r="J676" s="23"/>
    </row>
    <row r="677" spans="10:10" x14ac:dyDescent="0.2">
      <c r="J677" s="23"/>
    </row>
    <row r="678" spans="10:10" x14ac:dyDescent="0.2">
      <c r="J678" s="23"/>
    </row>
    <row r="679" spans="10:10" x14ac:dyDescent="0.2">
      <c r="J679" s="23"/>
    </row>
    <row r="680" spans="10:10" x14ac:dyDescent="0.2">
      <c r="J680" s="23"/>
    </row>
    <row r="681" spans="10:10" x14ac:dyDescent="0.2">
      <c r="J681" s="23"/>
    </row>
    <row r="682" spans="10:10" x14ac:dyDescent="0.2">
      <c r="J682" s="23"/>
    </row>
    <row r="683" spans="10:10" x14ac:dyDescent="0.2">
      <c r="J683" s="23"/>
    </row>
    <row r="684" spans="10:10" x14ac:dyDescent="0.2">
      <c r="J684" s="23"/>
    </row>
    <row r="685" spans="10:10" x14ac:dyDescent="0.2">
      <c r="J685" s="23"/>
    </row>
    <row r="686" spans="10:10" x14ac:dyDescent="0.2">
      <c r="J686" s="23"/>
    </row>
    <row r="687" spans="10:10" x14ac:dyDescent="0.2">
      <c r="J687" s="23"/>
    </row>
    <row r="688" spans="10:10" x14ac:dyDescent="0.2">
      <c r="J688" s="23"/>
    </row>
    <row r="689" spans="10:10" x14ac:dyDescent="0.2">
      <c r="J689" s="23"/>
    </row>
    <row r="690" spans="10:10" x14ac:dyDescent="0.2">
      <c r="J690" s="23"/>
    </row>
    <row r="691" spans="10:10" x14ac:dyDescent="0.2">
      <c r="J691" s="23"/>
    </row>
    <row r="692" spans="10:10" x14ac:dyDescent="0.2">
      <c r="J692" s="23"/>
    </row>
    <row r="693" spans="10:10" x14ac:dyDescent="0.2">
      <c r="J693" s="23"/>
    </row>
    <row r="694" spans="10:10" x14ac:dyDescent="0.2">
      <c r="J694" s="23"/>
    </row>
    <row r="695" spans="10:10" x14ac:dyDescent="0.2">
      <c r="J695" s="23"/>
    </row>
    <row r="696" spans="10:10" x14ac:dyDescent="0.2">
      <c r="J696" s="23"/>
    </row>
    <row r="697" spans="10:10" x14ac:dyDescent="0.2">
      <c r="J697" s="23"/>
    </row>
    <row r="698" spans="10:10" x14ac:dyDescent="0.2">
      <c r="J698" s="23"/>
    </row>
    <row r="699" spans="10:10" x14ac:dyDescent="0.2">
      <c r="J699" s="23"/>
    </row>
    <row r="700" spans="10:10" x14ac:dyDescent="0.2">
      <c r="J700" s="23"/>
    </row>
    <row r="701" spans="10:10" x14ac:dyDescent="0.2">
      <c r="J701" s="23"/>
    </row>
    <row r="702" spans="10:10" x14ac:dyDescent="0.2">
      <c r="J702" s="23"/>
    </row>
    <row r="703" spans="10:10" x14ac:dyDescent="0.2">
      <c r="J703" s="23"/>
    </row>
    <row r="704" spans="10:10" x14ac:dyDescent="0.2">
      <c r="J704" s="23"/>
    </row>
    <row r="705" spans="10:10" x14ac:dyDescent="0.2">
      <c r="J705" s="23"/>
    </row>
    <row r="706" spans="10:10" x14ac:dyDescent="0.2">
      <c r="J706" s="23"/>
    </row>
    <row r="707" spans="10:10" x14ac:dyDescent="0.2">
      <c r="J707" s="23"/>
    </row>
    <row r="708" spans="10:10" x14ac:dyDescent="0.2">
      <c r="J708" s="23"/>
    </row>
    <row r="709" spans="10:10" x14ac:dyDescent="0.2">
      <c r="J709" s="23"/>
    </row>
    <row r="710" spans="10:10" x14ac:dyDescent="0.2">
      <c r="J710" s="23"/>
    </row>
    <row r="711" spans="10:10" x14ac:dyDescent="0.2">
      <c r="J711" s="23"/>
    </row>
    <row r="712" spans="10:10" x14ac:dyDescent="0.2">
      <c r="J712" s="23"/>
    </row>
    <row r="713" spans="10:10" x14ac:dyDescent="0.2">
      <c r="J713" s="23"/>
    </row>
    <row r="714" spans="10:10" x14ac:dyDescent="0.2">
      <c r="J714" s="23"/>
    </row>
    <row r="715" spans="10:10" x14ac:dyDescent="0.2">
      <c r="J715" s="23"/>
    </row>
    <row r="716" spans="10:10" x14ac:dyDescent="0.2">
      <c r="J716" s="23"/>
    </row>
    <row r="717" spans="10:10" x14ac:dyDescent="0.2">
      <c r="J717" s="23"/>
    </row>
    <row r="718" spans="10:10" x14ac:dyDescent="0.2">
      <c r="J718" s="23"/>
    </row>
    <row r="719" spans="10:10" x14ac:dyDescent="0.2">
      <c r="J719" s="23"/>
    </row>
    <row r="720" spans="10:10" x14ac:dyDescent="0.2">
      <c r="J720" s="23"/>
    </row>
    <row r="721" spans="10:10" x14ac:dyDescent="0.2">
      <c r="J721" s="23"/>
    </row>
    <row r="722" spans="10:10" x14ac:dyDescent="0.2">
      <c r="J722" s="23"/>
    </row>
    <row r="723" spans="10:10" x14ac:dyDescent="0.2">
      <c r="J723" s="23"/>
    </row>
    <row r="724" spans="10:10" x14ac:dyDescent="0.2">
      <c r="J724" s="23"/>
    </row>
    <row r="725" spans="10:10" x14ac:dyDescent="0.2">
      <c r="J725" s="23"/>
    </row>
    <row r="726" spans="10:10" x14ac:dyDescent="0.2">
      <c r="J726" s="23"/>
    </row>
    <row r="727" spans="10:10" x14ac:dyDescent="0.2">
      <c r="J727" s="23"/>
    </row>
    <row r="728" spans="10:10" x14ac:dyDescent="0.2">
      <c r="J728" s="23"/>
    </row>
    <row r="729" spans="10:10" x14ac:dyDescent="0.2">
      <c r="J729" s="23"/>
    </row>
    <row r="730" spans="10:10" x14ac:dyDescent="0.2">
      <c r="J730" s="23"/>
    </row>
    <row r="731" spans="10:10" x14ac:dyDescent="0.2">
      <c r="J731" s="23"/>
    </row>
    <row r="732" spans="10:10" x14ac:dyDescent="0.2">
      <c r="J732" s="23"/>
    </row>
    <row r="733" spans="10:10" x14ac:dyDescent="0.2">
      <c r="J733" s="23"/>
    </row>
    <row r="734" spans="10:10" x14ac:dyDescent="0.2">
      <c r="J734" s="23"/>
    </row>
    <row r="735" spans="10:10" x14ac:dyDescent="0.2">
      <c r="J735" s="23"/>
    </row>
    <row r="736" spans="10:10" x14ac:dyDescent="0.2">
      <c r="J736" s="23"/>
    </row>
    <row r="737" spans="10:26" x14ac:dyDescent="0.2">
      <c r="J737" s="23"/>
    </row>
    <row r="738" spans="10:26" x14ac:dyDescent="0.2">
      <c r="J738" s="23"/>
    </row>
    <row r="739" spans="10:26" x14ac:dyDescent="0.2">
      <c r="J739" s="23"/>
    </row>
    <row r="740" spans="10:26" x14ac:dyDescent="0.2">
      <c r="J740" s="23"/>
    </row>
    <row r="741" spans="10:26" x14ac:dyDescent="0.2">
      <c r="J741" s="23"/>
    </row>
    <row r="742" spans="10:26" x14ac:dyDescent="0.2">
      <c r="J742" s="23"/>
    </row>
    <row r="743" spans="10:26" x14ac:dyDescent="0.2">
      <c r="J743" s="23"/>
    </row>
    <row r="744" spans="10:26" x14ac:dyDescent="0.2">
      <c r="J744" s="23"/>
    </row>
    <row r="745" spans="10:26" x14ac:dyDescent="0.2">
      <c r="J745" s="23"/>
    </row>
    <row r="746" spans="10:26" x14ac:dyDescent="0.2">
      <c r="J746" s="23"/>
    </row>
    <row r="747" spans="10:26" x14ac:dyDescent="0.2">
      <c r="J747" s="23"/>
    </row>
    <row r="748" spans="10:26" x14ac:dyDescent="0.2">
      <c r="J748" s="23"/>
      <c r="Z748" s="7"/>
    </row>
    <row r="749" spans="10:26" x14ac:dyDescent="0.2">
      <c r="J749" s="23"/>
    </row>
    <row r="750" spans="10:26" x14ac:dyDescent="0.2">
      <c r="J750" s="23"/>
      <c r="Z750" s="7"/>
    </row>
    <row r="751" spans="10:26" x14ac:dyDescent="0.2">
      <c r="J751" s="23"/>
    </row>
    <row r="752" spans="10:26" x14ac:dyDescent="0.2">
      <c r="J752" s="23"/>
    </row>
    <row r="753" spans="10:10" x14ac:dyDescent="0.2">
      <c r="J753" s="23"/>
    </row>
    <row r="754" spans="10:10" x14ac:dyDescent="0.2">
      <c r="J754" s="23"/>
    </row>
    <row r="755" spans="10:10" x14ac:dyDescent="0.2">
      <c r="J755" s="23"/>
    </row>
    <row r="756" spans="10:10" x14ac:dyDescent="0.2">
      <c r="J756" s="23"/>
    </row>
    <row r="757" spans="10:10" x14ac:dyDescent="0.2">
      <c r="J757" s="23"/>
    </row>
    <row r="758" spans="10:10" x14ac:dyDescent="0.2">
      <c r="J758" s="23"/>
    </row>
    <row r="759" spans="10:10" x14ac:dyDescent="0.2">
      <c r="J759" s="23"/>
    </row>
    <row r="760" spans="10:10" x14ac:dyDescent="0.2">
      <c r="J760" s="23"/>
    </row>
    <row r="761" spans="10:10" x14ac:dyDescent="0.2">
      <c r="J761" s="23"/>
    </row>
    <row r="762" spans="10:10" x14ac:dyDescent="0.2">
      <c r="J762" s="23"/>
    </row>
    <row r="763" spans="10:10" x14ac:dyDescent="0.2">
      <c r="J763" s="23"/>
    </row>
    <row r="764" spans="10:10" x14ac:dyDescent="0.2">
      <c r="J764" s="23"/>
    </row>
    <row r="765" spans="10:10" x14ac:dyDescent="0.2">
      <c r="J765" s="23"/>
    </row>
    <row r="766" spans="10:10" x14ac:dyDescent="0.2">
      <c r="J766" s="23"/>
    </row>
    <row r="767" spans="10:10" x14ac:dyDescent="0.2">
      <c r="J767" s="23"/>
    </row>
    <row r="768" spans="10:10" x14ac:dyDescent="0.2">
      <c r="J768" s="23"/>
    </row>
    <row r="769" spans="3:10" x14ac:dyDescent="0.2">
      <c r="J769" s="23"/>
    </row>
    <row r="770" spans="3:10" x14ac:dyDescent="0.2">
      <c r="J770" s="23"/>
    </row>
    <row r="771" spans="3:10" x14ac:dyDescent="0.2">
      <c r="J771" s="23"/>
    </row>
    <row r="772" spans="3:10" x14ac:dyDescent="0.2">
      <c r="J772" s="23"/>
    </row>
    <row r="773" spans="3:10" x14ac:dyDescent="0.2">
      <c r="J773" s="23"/>
    </row>
    <row r="774" spans="3:10" x14ac:dyDescent="0.2">
      <c r="J774" s="23"/>
    </row>
    <row r="775" spans="3:10" x14ac:dyDescent="0.2">
      <c r="J775" s="23"/>
    </row>
    <row r="776" spans="3:10" x14ac:dyDescent="0.2">
      <c r="C776" s="24"/>
      <c r="J776" s="23"/>
    </row>
    <row r="777" spans="3:10" x14ac:dyDescent="0.2">
      <c r="J777" s="23"/>
    </row>
    <row r="778" spans="3:10" x14ac:dyDescent="0.2">
      <c r="J778" s="23"/>
    </row>
    <row r="779" spans="3:10" x14ac:dyDescent="0.2">
      <c r="J779" s="23"/>
    </row>
    <row r="780" spans="3:10" x14ac:dyDescent="0.2">
      <c r="J780" s="23"/>
    </row>
    <row r="781" spans="3:10" x14ac:dyDescent="0.2">
      <c r="J781" s="23"/>
    </row>
    <row r="782" spans="3:10" x14ac:dyDescent="0.2">
      <c r="J782" s="23"/>
    </row>
    <row r="783" spans="3:10" x14ac:dyDescent="0.2">
      <c r="J783" s="23"/>
    </row>
    <row r="784" spans="3:10" x14ac:dyDescent="0.2">
      <c r="J784" s="23"/>
    </row>
    <row r="785" spans="10:10" x14ac:dyDescent="0.2">
      <c r="J785" s="23"/>
    </row>
    <row r="786" spans="10:10" x14ac:dyDescent="0.2">
      <c r="J786" s="23"/>
    </row>
    <row r="787" spans="10:10" x14ac:dyDescent="0.2">
      <c r="J787" s="23"/>
    </row>
    <row r="788" spans="10:10" x14ac:dyDescent="0.2">
      <c r="J788" s="23"/>
    </row>
    <row r="789" spans="10:10" x14ac:dyDescent="0.2">
      <c r="J789" s="23"/>
    </row>
    <row r="790" spans="10:10" x14ac:dyDescent="0.2">
      <c r="J790" s="23"/>
    </row>
    <row r="791" spans="10:10" x14ac:dyDescent="0.2">
      <c r="J791" s="23"/>
    </row>
    <row r="792" spans="10:10" x14ac:dyDescent="0.2">
      <c r="J792" s="23"/>
    </row>
    <row r="793" spans="10:10" x14ac:dyDescent="0.2">
      <c r="J793" s="23"/>
    </row>
    <row r="794" spans="10:10" x14ac:dyDescent="0.2">
      <c r="J794" s="23"/>
    </row>
    <row r="795" spans="10:10" x14ac:dyDescent="0.2">
      <c r="J795" s="23"/>
    </row>
    <row r="796" spans="10:10" x14ac:dyDescent="0.2">
      <c r="J796" s="23"/>
    </row>
    <row r="797" spans="10:10" x14ac:dyDescent="0.2">
      <c r="J797" s="23"/>
    </row>
    <row r="798" spans="10:10" x14ac:dyDescent="0.2">
      <c r="J798" s="23"/>
    </row>
    <row r="799" spans="10:10" x14ac:dyDescent="0.2">
      <c r="J799" s="23"/>
    </row>
    <row r="800" spans="10:10" x14ac:dyDescent="0.2">
      <c r="J800" s="23"/>
    </row>
    <row r="801" spans="10:10" x14ac:dyDescent="0.2">
      <c r="J801" s="23"/>
    </row>
    <row r="802" spans="10:10" x14ac:dyDescent="0.2">
      <c r="J802" s="23"/>
    </row>
    <row r="803" spans="10:10" x14ac:dyDescent="0.2">
      <c r="J803" s="23"/>
    </row>
    <row r="804" spans="10:10" x14ac:dyDescent="0.2">
      <c r="J804" s="23"/>
    </row>
    <row r="805" spans="10:10" x14ac:dyDescent="0.2">
      <c r="J805" s="23"/>
    </row>
    <row r="806" spans="10:10" x14ac:dyDescent="0.2">
      <c r="J806" s="23"/>
    </row>
    <row r="807" spans="10:10" x14ac:dyDescent="0.2">
      <c r="J807" s="23"/>
    </row>
    <row r="808" spans="10:10" x14ac:dyDescent="0.2">
      <c r="J808" s="23"/>
    </row>
    <row r="809" spans="10:10" x14ac:dyDescent="0.2">
      <c r="J809" s="23"/>
    </row>
    <row r="810" spans="10:10" x14ac:dyDescent="0.2">
      <c r="J810" s="23"/>
    </row>
    <row r="811" spans="10:10" x14ac:dyDescent="0.2">
      <c r="J811" s="23"/>
    </row>
    <row r="812" spans="10:10" x14ac:dyDescent="0.2">
      <c r="J812" s="23"/>
    </row>
    <row r="813" spans="10:10" x14ac:dyDescent="0.2">
      <c r="J813" s="23"/>
    </row>
    <row r="814" spans="10:10" x14ac:dyDescent="0.2">
      <c r="J814" s="23"/>
    </row>
    <row r="815" spans="10:10" x14ac:dyDescent="0.2">
      <c r="J815" s="23"/>
    </row>
    <row r="816" spans="10:10" x14ac:dyDescent="0.2">
      <c r="J816" s="23"/>
    </row>
    <row r="817" spans="10:10" x14ac:dyDescent="0.2">
      <c r="J817" s="23"/>
    </row>
    <row r="818" spans="10:10" x14ac:dyDescent="0.2">
      <c r="J818" s="23"/>
    </row>
    <row r="819" spans="10:10" x14ac:dyDescent="0.2">
      <c r="J819" s="23"/>
    </row>
    <row r="820" spans="10:10" x14ac:dyDescent="0.2">
      <c r="J820" s="23"/>
    </row>
    <row r="821" spans="10:10" x14ac:dyDescent="0.2">
      <c r="J821" s="23"/>
    </row>
    <row r="822" spans="10:10" x14ac:dyDescent="0.2">
      <c r="J822" s="23"/>
    </row>
    <row r="823" spans="10:10" x14ac:dyDescent="0.2">
      <c r="J823" s="23"/>
    </row>
    <row r="824" spans="10:10" x14ac:dyDescent="0.2">
      <c r="J824" s="23"/>
    </row>
    <row r="825" spans="10:10" x14ac:dyDescent="0.2">
      <c r="J825" s="23"/>
    </row>
    <row r="826" spans="10:10" x14ac:dyDescent="0.2">
      <c r="J826" s="23"/>
    </row>
    <row r="827" spans="10:10" x14ac:dyDescent="0.2">
      <c r="J827" s="23"/>
    </row>
    <row r="828" spans="10:10" x14ac:dyDescent="0.2">
      <c r="J828" s="23"/>
    </row>
    <row r="829" spans="10:10" x14ac:dyDescent="0.2">
      <c r="J829" s="23"/>
    </row>
    <row r="830" spans="10:10" x14ac:dyDescent="0.2">
      <c r="J830" s="23"/>
    </row>
    <row r="831" spans="10:10" x14ac:dyDescent="0.2">
      <c r="J831" s="23"/>
    </row>
    <row r="832" spans="10:10" x14ac:dyDescent="0.2">
      <c r="J832" s="23"/>
    </row>
    <row r="833" spans="10:10" x14ac:dyDescent="0.2">
      <c r="J833" s="23"/>
    </row>
    <row r="834" spans="10:10" x14ac:dyDescent="0.2">
      <c r="J834" s="23"/>
    </row>
    <row r="835" spans="10:10" x14ac:dyDescent="0.2">
      <c r="J835" s="23"/>
    </row>
    <row r="836" spans="10:10" x14ac:dyDescent="0.2">
      <c r="J836" s="23"/>
    </row>
    <row r="837" spans="10:10" x14ac:dyDescent="0.2">
      <c r="J837" s="23"/>
    </row>
    <row r="838" spans="10:10" x14ac:dyDescent="0.2">
      <c r="J838" s="23"/>
    </row>
    <row r="839" spans="10:10" x14ac:dyDescent="0.2">
      <c r="J839" s="23"/>
    </row>
    <row r="840" spans="10:10" x14ac:dyDescent="0.2">
      <c r="J840" s="23"/>
    </row>
    <row r="841" spans="10:10" x14ac:dyDescent="0.2">
      <c r="J841" s="23"/>
    </row>
    <row r="842" spans="10:10" x14ac:dyDescent="0.2">
      <c r="J842" s="23"/>
    </row>
    <row r="843" spans="10:10" x14ac:dyDescent="0.2">
      <c r="J843" s="23"/>
    </row>
    <row r="844" spans="10:10" x14ac:dyDescent="0.2">
      <c r="J844" s="23"/>
    </row>
    <row r="845" spans="10:10" x14ac:dyDescent="0.2">
      <c r="J845" s="23"/>
    </row>
    <row r="846" spans="10:10" x14ac:dyDescent="0.2">
      <c r="J846" s="23"/>
    </row>
    <row r="847" spans="10:10" x14ac:dyDescent="0.2">
      <c r="J847" s="23"/>
    </row>
    <row r="848" spans="10:10" x14ac:dyDescent="0.2">
      <c r="J848" s="23"/>
    </row>
    <row r="849" spans="10:10" x14ac:dyDescent="0.2">
      <c r="J849" s="23"/>
    </row>
    <row r="850" spans="10:10" x14ac:dyDescent="0.2">
      <c r="J850" s="23"/>
    </row>
    <row r="851" spans="10:10" x14ac:dyDescent="0.2">
      <c r="J851" s="23"/>
    </row>
    <row r="852" spans="10:10" x14ac:dyDescent="0.2">
      <c r="J852" s="23"/>
    </row>
    <row r="853" spans="10:10" x14ac:dyDescent="0.2">
      <c r="J853" s="23"/>
    </row>
    <row r="854" spans="10:10" x14ac:dyDescent="0.2">
      <c r="J854" s="23"/>
    </row>
    <row r="855" spans="10:10" x14ac:dyDescent="0.2">
      <c r="J855" s="23"/>
    </row>
    <row r="856" spans="10:10" x14ac:dyDescent="0.2">
      <c r="J856" s="23"/>
    </row>
    <row r="857" spans="10:10" x14ac:dyDescent="0.2">
      <c r="J857" s="23"/>
    </row>
    <row r="858" spans="10:10" x14ac:dyDescent="0.2">
      <c r="J858" s="23"/>
    </row>
    <row r="859" spans="10:10" x14ac:dyDescent="0.2">
      <c r="J859" s="23"/>
    </row>
    <row r="860" spans="10:10" x14ac:dyDescent="0.2">
      <c r="J860" s="23"/>
    </row>
    <row r="861" spans="10:10" x14ac:dyDescent="0.2">
      <c r="J861" s="23"/>
    </row>
    <row r="862" spans="10:10" x14ac:dyDescent="0.2">
      <c r="J862" s="23"/>
    </row>
    <row r="863" spans="10:10" x14ac:dyDescent="0.2">
      <c r="J863" s="23"/>
    </row>
    <row r="864" spans="10:10" x14ac:dyDescent="0.2">
      <c r="J864" s="23"/>
    </row>
    <row r="865" spans="10:10" x14ac:dyDescent="0.2">
      <c r="J865" s="23"/>
    </row>
    <row r="866" spans="10:10" x14ac:dyDescent="0.2">
      <c r="J866" s="23"/>
    </row>
    <row r="867" spans="10:10" x14ac:dyDescent="0.2">
      <c r="J867" s="23"/>
    </row>
    <row r="868" spans="10:10" x14ac:dyDescent="0.2">
      <c r="J868" s="23"/>
    </row>
    <row r="869" spans="10:10" x14ac:dyDescent="0.2">
      <c r="J869" s="23"/>
    </row>
    <row r="870" spans="10:10" x14ac:dyDescent="0.2">
      <c r="J870" s="23"/>
    </row>
    <row r="871" spans="10:10" x14ac:dyDescent="0.2">
      <c r="J871" s="23"/>
    </row>
    <row r="872" spans="10:10" x14ac:dyDescent="0.2">
      <c r="J872" s="23"/>
    </row>
    <row r="873" spans="10:10" x14ac:dyDescent="0.2">
      <c r="J873" s="23"/>
    </row>
    <row r="874" spans="10:10" x14ac:dyDescent="0.2">
      <c r="J874" s="23"/>
    </row>
    <row r="875" spans="10:10" x14ac:dyDescent="0.2">
      <c r="J875" s="23"/>
    </row>
    <row r="876" spans="10:10" x14ac:dyDescent="0.2">
      <c r="J876" s="23"/>
    </row>
    <row r="877" spans="10:10" x14ac:dyDescent="0.2">
      <c r="J877" s="23"/>
    </row>
    <row r="878" spans="10:10" x14ac:dyDescent="0.2">
      <c r="J878" s="23"/>
    </row>
    <row r="879" spans="10:10" x14ac:dyDescent="0.2">
      <c r="J879" s="23"/>
    </row>
    <row r="880" spans="10:10" x14ac:dyDescent="0.2">
      <c r="J880" s="23"/>
    </row>
    <row r="881" spans="10:10" x14ac:dyDescent="0.2">
      <c r="J881" s="23"/>
    </row>
    <row r="882" spans="10:10" x14ac:dyDescent="0.2">
      <c r="J882" s="23"/>
    </row>
    <row r="883" spans="10:10" x14ac:dyDescent="0.2">
      <c r="J883" s="23"/>
    </row>
    <row r="884" spans="10:10" x14ac:dyDescent="0.2">
      <c r="J884" s="23"/>
    </row>
    <row r="885" spans="10:10" x14ac:dyDescent="0.2">
      <c r="J885" s="23"/>
    </row>
    <row r="886" spans="10:10" x14ac:dyDescent="0.2">
      <c r="J886" s="23"/>
    </row>
    <row r="887" spans="10:10" x14ac:dyDescent="0.2">
      <c r="J887" s="23"/>
    </row>
    <row r="888" spans="10:10" x14ac:dyDescent="0.2">
      <c r="J888" s="23"/>
    </row>
    <row r="889" spans="10:10" x14ac:dyDescent="0.2">
      <c r="J889" s="23"/>
    </row>
    <row r="890" spans="10:10" x14ac:dyDescent="0.2">
      <c r="J890" s="23"/>
    </row>
    <row r="891" spans="10:10" x14ac:dyDescent="0.2">
      <c r="J891" s="23"/>
    </row>
    <row r="892" spans="10:10" x14ac:dyDescent="0.2">
      <c r="J892" s="23"/>
    </row>
    <row r="893" spans="10:10" x14ac:dyDescent="0.2">
      <c r="J893" s="23"/>
    </row>
    <row r="894" spans="10:10" x14ac:dyDescent="0.2">
      <c r="J894" s="23"/>
    </row>
    <row r="895" spans="10:10" x14ac:dyDescent="0.2">
      <c r="J895" s="23"/>
    </row>
    <row r="896" spans="10:10" x14ac:dyDescent="0.2">
      <c r="J896" s="23"/>
    </row>
    <row r="897" spans="10:10" x14ac:dyDescent="0.2">
      <c r="J897" s="23"/>
    </row>
    <row r="898" spans="10:10" x14ac:dyDescent="0.2">
      <c r="J898" s="23"/>
    </row>
    <row r="899" spans="10:10" x14ac:dyDescent="0.2">
      <c r="J899" s="23"/>
    </row>
    <row r="900" spans="10:10" x14ac:dyDescent="0.2">
      <c r="J900" s="23"/>
    </row>
    <row r="901" spans="10:10" x14ac:dyDescent="0.2">
      <c r="J901" s="23"/>
    </row>
    <row r="902" spans="10:10" x14ac:dyDescent="0.2">
      <c r="J902" s="23"/>
    </row>
    <row r="903" spans="10:10" x14ac:dyDescent="0.2">
      <c r="J903" s="23"/>
    </row>
    <row r="904" spans="10:10" x14ac:dyDescent="0.2">
      <c r="J904" s="23"/>
    </row>
    <row r="905" spans="10:10" x14ac:dyDescent="0.2">
      <c r="J905" s="23"/>
    </row>
    <row r="906" spans="10:10" x14ac:dyDescent="0.2">
      <c r="J906" s="23"/>
    </row>
    <row r="907" spans="10:10" x14ac:dyDescent="0.2">
      <c r="J907" s="23"/>
    </row>
    <row r="908" spans="10:10" x14ac:dyDescent="0.2">
      <c r="J908" s="23"/>
    </row>
    <row r="909" spans="10:10" x14ac:dyDescent="0.2">
      <c r="J909" s="23"/>
    </row>
    <row r="910" spans="10:10" x14ac:dyDescent="0.2">
      <c r="J910" s="23"/>
    </row>
    <row r="911" spans="10:10" x14ac:dyDescent="0.2">
      <c r="J911" s="23"/>
    </row>
    <row r="912" spans="10:10" x14ac:dyDescent="0.2">
      <c r="J912" s="23"/>
    </row>
    <row r="913" spans="10:10" x14ac:dyDescent="0.2">
      <c r="J913" s="23"/>
    </row>
    <row r="914" spans="10:10" x14ac:dyDescent="0.2">
      <c r="J914" s="23"/>
    </row>
    <row r="915" spans="10:10" x14ac:dyDescent="0.2">
      <c r="J915" s="23"/>
    </row>
    <row r="916" spans="10:10" x14ac:dyDescent="0.2">
      <c r="J916" s="23"/>
    </row>
    <row r="917" spans="10:10" x14ac:dyDescent="0.2">
      <c r="J917" s="23"/>
    </row>
    <row r="918" spans="10:10" x14ac:dyDescent="0.2">
      <c r="J918" s="23"/>
    </row>
    <row r="919" spans="10:10" x14ac:dyDescent="0.2">
      <c r="J919" s="23"/>
    </row>
    <row r="920" spans="10:10" x14ac:dyDescent="0.2">
      <c r="J920" s="23"/>
    </row>
    <row r="921" spans="10:10" x14ac:dyDescent="0.2">
      <c r="J921" s="23"/>
    </row>
    <row r="922" spans="10:10" x14ac:dyDescent="0.2">
      <c r="J922" s="23"/>
    </row>
    <row r="923" spans="10:10" x14ac:dyDescent="0.2">
      <c r="J923" s="23"/>
    </row>
    <row r="924" spans="10:10" x14ac:dyDescent="0.2">
      <c r="J924" s="23"/>
    </row>
    <row r="925" spans="10:10" x14ac:dyDescent="0.2">
      <c r="J925" s="23"/>
    </row>
    <row r="926" spans="10:10" x14ac:dyDescent="0.2">
      <c r="J926" s="23"/>
    </row>
    <row r="927" spans="10:10" x14ac:dyDescent="0.2">
      <c r="J927" s="23"/>
    </row>
    <row r="928" spans="10:10" x14ac:dyDescent="0.2">
      <c r="J928" s="23"/>
    </row>
    <row r="929" spans="10:10" x14ac:dyDescent="0.2">
      <c r="J929" s="23"/>
    </row>
    <row r="930" spans="10:10" x14ac:dyDescent="0.2">
      <c r="J930" s="23"/>
    </row>
    <row r="931" spans="10:10" x14ac:dyDescent="0.2">
      <c r="J931" s="23"/>
    </row>
    <row r="932" spans="10:10" x14ac:dyDescent="0.2">
      <c r="J932" s="23"/>
    </row>
    <row r="933" spans="10:10" x14ac:dyDescent="0.2">
      <c r="J933" s="23"/>
    </row>
    <row r="934" spans="10:10" x14ac:dyDescent="0.2">
      <c r="J934" s="23"/>
    </row>
    <row r="935" spans="10:10" x14ac:dyDescent="0.2">
      <c r="J935" s="23"/>
    </row>
    <row r="936" spans="10:10" x14ac:dyDescent="0.2">
      <c r="J936" s="23"/>
    </row>
    <row r="937" spans="10:10" x14ac:dyDescent="0.2">
      <c r="J937" s="23"/>
    </row>
    <row r="938" spans="10:10" x14ac:dyDescent="0.2">
      <c r="J938" s="23"/>
    </row>
    <row r="939" spans="10:10" x14ac:dyDescent="0.2">
      <c r="J939" s="23"/>
    </row>
    <row r="940" spans="10:10" x14ac:dyDescent="0.2">
      <c r="J940" s="23"/>
    </row>
    <row r="941" spans="10:10" x14ac:dyDescent="0.2">
      <c r="J941" s="23"/>
    </row>
    <row r="942" spans="10:10" x14ac:dyDescent="0.2">
      <c r="J942" s="23"/>
    </row>
    <row r="943" spans="10:10" x14ac:dyDescent="0.2">
      <c r="J943" s="23"/>
    </row>
    <row r="944" spans="10:10" x14ac:dyDescent="0.2">
      <c r="J944" s="23"/>
    </row>
    <row r="945" spans="10:10" x14ac:dyDescent="0.2">
      <c r="J945" s="23"/>
    </row>
    <row r="946" spans="10:10" x14ac:dyDescent="0.2">
      <c r="J946" s="23"/>
    </row>
    <row r="947" spans="10:10" x14ac:dyDescent="0.2">
      <c r="J947" s="23"/>
    </row>
    <row r="948" spans="10:10" x14ac:dyDescent="0.2">
      <c r="J948" s="23"/>
    </row>
    <row r="949" spans="10:10" x14ac:dyDescent="0.2">
      <c r="J949" s="23"/>
    </row>
    <row r="950" spans="10:10" x14ac:dyDescent="0.2">
      <c r="J950" s="23"/>
    </row>
    <row r="951" spans="10:10" x14ac:dyDescent="0.2">
      <c r="J951" s="23"/>
    </row>
    <row r="952" spans="10:10" x14ac:dyDescent="0.2">
      <c r="J952" s="23"/>
    </row>
    <row r="953" spans="10:10" x14ac:dyDescent="0.2">
      <c r="J953" s="23"/>
    </row>
    <row r="954" spans="10:10" x14ac:dyDescent="0.2">
      <c r="J954" s="23"/>
    </row>
    <row r="955" spans="10:10" x14ac:dyDescent="0.2">
      <c r="J955" s="23"/>
    </row>
    <row r="956" spans="10:10" x14ac:dyDescent="0.2">
      <c r="J956" s="23"/>
    </row>
    <row r="957" spans="10:10" x14ac:dyDescent="0.2">
      <c r="J957" s="23"/>
    </row>
    <row r="958" spans="10:10" x14ac:dyDescent="0.2">
      <c r="J958" s="23"/>
    </row>
    <row r="959" spans="10:10" x14ac:dyDescent="0.2">
      <c r="J959" s="23"/>
    </row>
    <row r="960" spans="10:10" x14ac:dyDescent="0.2">
      <c r="J960" s="23"/>
    </row>
    <row r="961" spans="10:10" x14ac:dyDescent="0.2">
      <c r="J961" s="23"/>
    </row>
    <row r="962" spans="10:10" x14ac:dyDescent="0.2">
      <c r="J962" s="23"/>
    </row>
    <row r="963" spans="10:10" x14ac:dyDescent="0.2">
      <c r="J963" s="23"/>
    </row>
    <row r="964" spans="10:10" x14ac:dyDescent="0.2">
      <c r="J964" s="23"/>
    </row>
    <row r="965" spans="10:10" x14ac:dyDescent="0.2">
      <c r="J965" s="23"/>
    </row>
    <row r="966" spans="10:10" x14ac:dyDescent="0.2">
      <c r="J966" s="23"/>
    </row>
    <row r="967" spans="10:10" x14ac:dyDescent="0.2">
      <c r="J967" s="23"/>
    </row>
    <row r="968" spans="10:10" x14ac:dyDescent="0.2">
      <c r="J968" s="23"/>
    </row>
    <row r="969" spans="10:10" x14ac:dyDescent="0.2">
      <c r="J969" s="23"/>
    </row>
    <row r="970" spans="10:10" x14ac:dyDescent="0.2">
      <c r="J970" s="23"/>
    </row>
    <row r="971" spans="10:10" x14ac:dyDescent="0.2">
      <c r="J971" s="23"/>
    </row>
    <row r="972" spans="10:10" x14ac:dyDescent="0.2">
      <c r="J972" s="23"/>
    </row>
    <row r="973" spans="10:10" x14ac:dyDescent="0.2">
      <c r="J973" s="23"/>
    </row>
    <row r="974" spans="10:10" x14ac:dyDescent="0.2">
      <c r="J974" s="23"/>
    </row>
    <row r="975" spans="10:10" x14ac:dyDescent="0.2">
      <c r="J975" s="23"/>
    </row>
    <row r="976" spans="10:10" x14ac:dyDescent="0.2">
      <c r="J976" s="23"/>
    </row>
    <row r="977" spans="10:10" x14ac:dyDescent="0.2">
      <c r="J977" s="23"/>
    </row>
    <row r="978" spans="10:10" x14ac:dyDescent="0.2">
      <c r="J978" s="23"/>
    </row>
    <row r="979" spans="10:10" x14ac:dyDescent="0.2">
      <c r="J979" s="23"/>
    </row>
    <row r="980" spans="10:10" x14ac:dyDescent="0.2">
      <c r="J980" s="23"/>
    </row>
    <row r="981" spans="10:10" x14ac:dyDescent="0.2">
      <c r="J981" s="23"/>
    </row>
    <row r="982" spans="10:10" x14ac:dyDescent="0.2">
      <c r="J982" s="23"/>
    </row>
    <row r="983" spans="10:10" x14ac:dyDescent="0.2">
      <c r="J983" s="23"/>
    </row>
    <row r="984" spans="10:10" x14ac:dyDescent="0.2">
      <c r="J984" s="23"/>
    </row>
    <row r="985" spans="10:10" x14ac:dyDescent="0.2">
      <c r="J985" s="23"/>
    </row>
    <row r="986" spans="10:10" x14ac:dyDescent="0.2">
      <c r="J986" s="23"/>
    </row>
    <row r="987" spans="10:10" x14ac:dyDescent="0.2">
      <c r="J987" s="23"/>
    </row>
    <row r="988" spans="10:10" x14ac:dyDescent="0.2">
      <c r="J988" s="23"/>
    </row>
    <row r="989" spans="10:10" x14ac:dyDescent="0.2">
      <c r="J989" s="23"/>
    </row>
    <row r="990" spans="10:10" x14ac:dyDescent="0.2">
      <c r="J990" s="23"/>
    </row>
    <row r="991" spans="10:10" x14ac:dyDescent="0.2">
      <c r="J991" s="23"/>
    </row>
    <row r="992" spans="10:10" x14ac:dyDescent="0.2">
      <c r="J992" s="23"/>
    </row>
    <row r="993" spans="10:10" x14ac:dyDescent="0.2">
      <c r="J993" s="23"/>
    </row>
    <row r="994" spans="10:10" x14ac:dyDescent="0.2">
      <c r="J994" s="23"/>
    </row>
    <row r="995" spans="10:10" x14ac:dyDescent="0.2">
      <c r="J995" s="23"/>
    </row>
    <row r="996" spans="10:10" x14ac:dyDescent="0.2">
      <c r="J996" s="23"/>
    </row>
    <row r="997" spans="10:10" x14ac:dyDescent="0.2">
      <c r="J997" s="23"/>
    </row>
    <row r="998" spans="10:10" x14ac:dyDescent="0.2">
      <c r="J998" s="23"/>
    </row>
    <row r="999" spans="10:10" x14ac:dyDescent="0.2">
      <c r="J999" s="23"/>
    </row>
    <row r="1000" spans="10:10" x14ac:dyDescent="0.2">
      <c r="J1000" s="23"/>
    </row>
    <row r="1001" spans="10:10" x14ac:dyDescent="0.2">
      <c r="J1001" s="23"/>
    </row>
    <row r="1002" spans="10:10" x14ac:dyDescent="0.2">
      <c r="J1002" s="23"/>
    </row>
    <row r="1003" spans="10:10" x14ac:dyDescent="0.2">
      <c r="J1003" s="23"/>
    </row>
    <row r="1004" spans="10:10" x14ac:dyDescent="0.2">
      <c r="J1004" s="23"/>
    </row>
    <row r="1005" spans="10:10" x14ac:dyDescent="0.2">
      <c r="J1005" s="23"/>
    </row>
    <row r="1006" spans="10:10" x14ac:dyDescent="0.2">
      <c r="J1006" s="23"/>
    </row>
    <row r="1007" spans="10:10" x14ac:dyDescent="0.2">
      <c r="J1007" s="23"/>
    </row>
    <row r="1008" spans="10:10" x14ac:dyDescent="0.2">
      <c r="J1008" s="23"/>
    </row>
    <row r="1009" spans="10:10" x14ac:dyDescent="0.2">
      <c r="J1009" s="23"/>
    </row>
    <row r="1010" spans="10:10" x14ac:dyDescent="0.2">
      <c r="J1010" s="23"/>
    </row>
    <row r="1011" spans="10:10" x14ac:dyDescent="0.2">
      <c r="J1011" s="23"/>
    </row>
    <row r="1012" spans="10:10" x14ac:dyDescent="0.2">
      <c r="J1012" s="23"/>
    </row>
    <row r="1013" spans="10:10" x14ac:dyDescent="0.2">
      <c r="J1013" s="23"/>
    </row>
    <row r="1014" spans="10:10" x14ac:dyDescent="0.2">
      <c r="J1014" s="23"/>
    </row>
    <row r="1015" spans="10:10" x14ac:dyDescent="0.2">
      <c r="J1015" s="23"/>
    </row>
    <row r="1016" spans="10:10" x14ac:dyDescent="0.2">
      <c r="J1016" s="23"/>
    </row>
    <row r="1017" spans="10:10" x14ac:dyDescent="0.2">
      <c r="J1017" s="23"/>
    </row>
    <row r="1018" spans="10:10" x14ac:dyDescent="0.2">
      <c r="J1018" s="23"/>
    </row>
    <row r="1019" spans="10:10" x14ac:dyDescent="0.2">
      <c r="J1019" s="23"/>
    </row>
    <row r="1020" spans="10:10" x14ac:dyDescent="0.2">
      <c r="J1020" s="23"/>
    </row>
    <row r="1021" spans="10:10" x14ac:dyDescent="0.2">
      <c r="J1021" s="23"/>
    </row>
    <row r="1022" spans="10:10" x14ac:dyDescent="0.2">
      <c r="J1022" s="23"/>
    </row>
    <row r="1023" spans="10:10" x14ac:dyDescent="0.2">
      <c r="J1023" s="23"/>
    </row>
    <row r="1024" spans="10:10" x14ac:dyDescent="0.2">
      <c r="J1024" s="23"/>
    </row>
    <row r="1025" spans="10:10" x14ac:dyDescent="0.2">
      <c r="J1025" s="23"/>
    </row>
    <row r="1026" spans="10:10" x14ac:dyDescent="0.2">
      <c r="J1026" s="23"/>
    </row>
    <row r="1027" spans="10:10" x14ac:dyDescent="0.2">
      <c r="J1027" s="23"/>
    </row>
    <row r="1028" spans="10:10" x14ac:dyDescent="0.2">
      <c r="J1028" s="23"/>
    </row>
    <row r="1029" spans="10:10" x14ac:dyDescent="0.2">
      <c r="J1029" s="23"/>
    </row>
    <row r="1030" spans="10:10" x14ac:dyDescent="0.2">
      <c r="J1030" s="23"/>
    </row>
    <row r="1031" spans="10:10" x14ac:dyDescent="0.2">
      <c r="J1031" s="23"/>
    </row>
    <row r="1032" spans="10:10" x14ac:dyDescent="0.2">
      <c r="J1032" s="23"/>
    </row>
    <row r="1033" spans="10:10" x14ac:dyDescent="0.2">
      <c r="J1033" s="23"/>
    </row>
    <row r="1034" spans="10:10" x14ac:dyDescent="0.2">
      <c r="J1034" s="23"/>
    </row>
    <row r="1035" spans="10:10" x14ac:dyDescent="0.2">
      <c r="J1035" s="23"/>
    </row>
    <row r="1036" spans="10:10" x14ac:dyDescent="0.2">
      <c r="J1036" s="23"/>
    </row>
    <row r="1037" spans="10:10" x14ac:dyDescent="0.2">
      <c r="J1037" s="23"/>
    </row>
    <row r="1038" spans="10:10" x14ac:dyDescent="0.2">
      <c r="J1038" s="23"/>
    </row>
    <row r="1039" spans="10:10" x14ac:dyDescent="0.2">
      <c r="J1039" s="23"/>
    </row>
    <row r="1040" spans="10:10" x14ac:dyDescent="0.2">
      <c r="J1040" s="23"/>
    </row>
    <row r="1041" spans="10:10" x14ac:dyDescent="0.2">
      <c r="J1041" s="23"/>
    </row>
    <row r="1042" spans="10:10" x14ac:dyDescent="0.2">
      <c r="J1042" s="23"/>
    </row>
    <row r="1043" spans="10:10" x14ac:dyDescent="0.2">
      <c r="J1043" s="23"/>
    </row>
    <row r="1044" spans="10:10" x14ac:dyDescent="0.2">
      <c r="J1044" s="23"/>
    </row>
    <row r="1045" spans="10:10" x14ac:dyDescent="0.2">
      <c r="J1045" s="23"/>
    </row>
    <row r="1046" spans="10:10" x14ac:dyDescent="0.2">
      <c r="J1046" s="23"/>
    </row>
  </sheetData>
  <autoFilter ref="A1:AO313" xr:uid="{00000000-0009-0000-0000-000001000000}"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55"/>
  <sheetViews>
    <sheetView topLeftCell="A10" zoomScaleNormal="100" workbookViewId="0">
      <selection activeCell="B7" sqref="B7"/>
    </sheetView>
  </sheetViews>
  <sheetFormatPr defaultColWidth="8.7109375" defaultRowHeight="12.75" x14ac:dyDescent="0.2"/>
  <cols>
    <col min="1" max="1" width="14.85546875" customWidth="1"/>
    <col min="2" max="2" width="41.85546875" customWidth="1"/>
    <col min="3" max="8" width="12.7109375" customWidth="1"/>
    <col min="9" max="9" width="18.28515625" customWidth="1"/>
  </cols>
  <sheetData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5">
      <c r="A4" s="26" t="s">
        <v>800</v>
      </c>
      <c r="B4" s="26" t="s">
        <v>801</v>
      </c>
      <c r="C4" s="27" t="s">
        <v>802</v>
      </c>
      <c r="D4" s="27" t="s">
        <v>803</v>
      </c>
      <c r="E4" s="27" t="s">
        <v>804</v>
      </c>
      <c r="F4" s="27" t="s">
        <v>805</v>
      </c>
      <c r="G4" s="27" t="s">
        <v>806</v>
      </c>
      <c r="H4" s="27" t="s">
        <v>807</v>
      </c>
      <c r="I4" s="26" t="s">
        <v>808</v>
      </c>
    </row>
    <row r="5" spans="1:9" ht="17.25" x14ac:dyDescent="0.25">
      <c r="A5" s="26"/>
      <c r="B5" s="26"/>
      <c r="C5" s="27" t="s">
        <v>809</v>
      </c>
      <c r="D5" s="27" t="s">
        <v>809</v>
      </c>
      <c r="E5" s="27" t="s">
        <v>810</v>
      </c>
      <c r="F5" s="27" t="s">
        <v>811</v>
      </c>
      <c r="G5" s="27" t="s">
        <v>812</v>
      </c>
      <c r="H5" s="27" t="s">
        <v>811</v>
      </c>
      <c r="I5" s="26"/>
    </row>
    <row r="6" spans="1:9" ht="15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8" t="s">
        <v>733</v>
      </c>
      <c r="B7" s="28" t="s">
        <v>813</v>
      </c>
      <c r="C7" s="29">
        <v>0</v>
      </c>
      <c r="D7" s="29">
        <v>0.37</v>
      </c>
      <c r="E7" s="30">
        <v>2.0799999999999999E-2</v>
      </c>
      <c r="F7" s="31">
        <v>1.6459999999999999</v>
      </c>
      <c r="G7" s="29">
        <v>33.340000000000003</v>
      </c>
      <c r="H7" s="31">
        <v>0.57099999999999995</v>
      </c>
      <c r="I7" s="28">
        <v>1987</v>
      </c>
    </row>
    <row r="8" spans="1:9" x14ac:dyDescent="0.2">
      <c r="A8" s="28" t="s">
        <v>708</v>
      </c>
      <c r="B8" s="28" t="s">
        <v>814</v>
      </c>
      <c r="C8" s="29">
        <v>0</v>
      </c>
      <c r="D8" s="29">
        <v>0.43</v>
      </c>
      <c r="E8" s="30">
        <v>2.24E-2</v>
      </c>
      <c r="F8" s="31">
        <v>1.4359999999999999</v>
      </c>
      <c r="G8" s="29">
        <v>32.21</v>
      </c>
      <c r="H8" s="31">
        <v>-0.30399999999999999</v>
      </c>
      <c r="I8" s="28">
        <v>1987</v>
      </c>
    </row>
    <row r="9" spans="1:9" x14ac:dyDescent="0.2">
      <c r="A9" s="28" t="s">
        <v>761</v>
      </c>
      <c r="B9" s="28" t="s">
        <v>815</v>
      </c>
      <c r="C9" s="29">
        <v>0</v>
      </c>
      <c r="D9" s="29">
        <v>0.45</v>
      </c>
      <c r="E9" s="30">
        <v>1.52E-2</v>
      </c>
      <c r="F9" s="31">
        <v>1.4119999999999999</v>
      </c>
      <c r="G9" s="29">
        <v>17.809999999999999</v>
      </c>
      <c r="H9" s="31">
        <v>-0.21299999999999999</v>
      </c>
      <c r="I9" s="28">
        <v>1987</v>
      </c>
    </row>
    <row r="10" spans="1:9" x14ac:dyDescent="0.2">
      <c r="A10" s="28" t="s">
        <v>816</v>
      </c>
      <c r="B10" s="28" t="s">
        <v>817</v>
      </c>
      <c r="C10" s="29">
        <v>0</v>
      </c>
      <c r="D10" s="29">
        <v>0.42</v>
      </c>
      <c r="E10" s="30">
        <v>1.6299999999999999E-2</v>
      </c>
      <c r="F10" s="31">
        <v>1.5589999999999999</v>
      </c>
      <c r="G10" s="29">
        <v>54.8</v>
      </c>
      <c r="H10" s="31">
        <v>0.17699999999999999</v>
      </c>
      <c r="I10" s="28">
        <v>1987</v>
      </c>
    </row>
    <row r="11" spans="1:9" x14ac:dyDescent="0.2">
      <c r="A11" s="28" t="s">
        <v>770</v>
      </c>
      <c r="B11" s="28" t="s">
        <v>818</v>
      </c>
      <c r="C11" s="32">
        <v>0.01</v>
      </c>
      <c r="D11" s="32">
        <v>0.36</v>
      </c>
      <c r="E11" s="33">
        <v>4.5199999999999997E-2</v>
      </c>
      <c r="F11" s="34">
        <v>1.9330000000000001</v>
      </c>
      <c r="G11" s="32">
        <v>52.91</v>
      </c>
      <c r="H11" s="34">
        <v>-0.35899999999999999</v>
      </c>
      <c r="I11" s="35">
        <v>2001</v>
      </c>
    </row>
    <row r="12" spans="1:9" x14ac:dyDescent="0.2">
      <c r="A12" s="28" t="s">
        <v>791</v>
      </c>
      <c r="B12" s="28" t="s">
        <v>819</v>
      </c>
      <c r="C12" s="32">
        <v>0.01</v>
      </c>
      <c r="D12" s="32">
        <v>0.38</v>
      </c>
      <c r="E12" s="33">
        <v>2.2200000000000001E-2</v>
      </c>
      <c r="F12" s="34">
        <v>1.238</v>
      </c>
      <c r="G12" s="32">
        <v>100.69</v>
      </c>
      <c r="H12" s="34">
        <v>-1.7470000000000001</v>
      </c>
      <c r="I12" s="35">
        <v>2001</v>
      </c>
    </row>
    <row r="13" spans="1:9" x14ac:dyDescent="0.2">
      <c r="A13" s="28" t="s">
        <v>820</v>
      </c>
      <c r="B13" s="28" t="s">
        <v>821</v>
      </c>
      <c r="C13" s="29">
        <v>0</v>
      </c>
      <c r="D13" s="29">
        <v>0.4</v>
      </c>
      <c r="E13" s="30">
        <v>1.5800000000000002E-2</v>
      </c>
      <c r="F13" s="31">
        <v>1.2869999999999999</v>
      </c>
      <c r="G13" s="29">
        <v>25.1</v>
      </c>
      <c r="H13" s="31">
        <v>0.248</v>
      </c>
      <c r="I13" s="28">
        <v>1987</v>
      </c>
    </row>
    <row r="14" spans="1:9" x14ac:dyDescent="0.2">
      <c r="A14" s="28" t="s">
        <v>751</v>
      </c>
      <c r="B14" s="28" t="s">
        <v>822</v>
      </c>
      <c r="C14" s="29">
        <v>0</v>
      </c>
      <c r="D14" s="29">
        <v>0.4</v>
      </c>
      <c r="E14" s="30">
        <v>3.1300000000000001E-2</v>
      </c>
      <c r="F14" s="31">
        <v>1.2</v>
      </c>
      <c r="G14" s="29">
        <v>22.9</v>
      </c>
      <c r="H14" s="31">
        <v>-3.5779999999999998</v>
      </c>
      <c r="I14" s="28">
        <v>1987</v>
      </c>
    </row>
    <row r="15" spans="1:9" x14ac:dyDescent="0.2">
      <c r="A15" s="28" t="s">
        <v>722</v>
      </c>
      <c r="B15" s="28" t="s">
        <v>823</v>
      </c>
      <c r="C15" s="29">
        <v>0</v>
      </c>
      <c r="D15" s="29">
        <v>0.43</v>
      </c>
      <c r="E15" s="30">
        <v>6.4999999999999997E-3</v>
      </c>
      <c r="F15" s="31">
        <v>1.325</v>
      </c>
      <c r="G15" s="29">
        <v>1.54</v>
      </c>
      <c r="H15" s="31">
        <v>-2.161</v>
      </c>
      <c r="I15" s="28">
        <v>1994</v>
      </c>
    </row>
    <row r="16" spans="1:9" ht="15" x14ac:dyDescent="0.25">
      <c r="A16" s="28" t="s">
        <v>775</v>
      </c>
      <c r="B16" s="28" t="s">
        <v>824</v>
      </c>
      <c r="C16" s="29">
        <v>0</v>
      </c>
      <c r="D16" s="29">
        <v>0.44</v>
      </c>
      <c r="E16" s="30">
        <v>5.1900000000000002E-2</v>
      </c>
      <c r="F16" s="36">
        <v>1.1259999999999999</v>
      </c>
      <c r="G16" s="29">
        <v>31.1</v>
      </c>
      <c r="H16" s="31">
        <v>-6.5519999999999996</v>
      </c>
      <c r="I16" s="28">
        <v>1987</v>
      </c>
    </row>
    <row r="17" spans="1:9" x14ac:dyDescent="0.2">
      <c r="A17" s="28" t="s">
        <v>780</v>
      </c>
      <c r="B17" s="28" t="s">
        <v>825</v>
      </c>
      <c r="C17" s="29">
        <v>0</v>
      </c>
      <c r="D17" s="29">
        <v>0.51</v>
      </c>
      <c r="E17" s="30">
        <v>0.15620000000000001</v>
      </c>
      <c r="F17" s="31">
        <v>1.099</v>
      </c>
      <c r="G17" s="29">
        <v>63.6</v>
      </c>
      <c r="H17" s="31">
        <v>-8.0670000000000002</v>
      </c>
      <c r="I17" s="28">
        <v>1987</v>
      </c>
    </row>
    <row r="18" spans="1:9" x14ac:dyDescent="0.2">
      <c r="A18" s="28" t="s">
        <v>779</v>
      </c>
      <c r="B18" s="28" t="s">
        <v>826</v>
      </c>
      <c r="C18" s="29">
        <v>0</v>
      </c>
      <c r="D18" s="29">
        <v>0.56999999999999995</v>
      </c>
      <c r="E18" s="30">
        <v>0.16889999999999999</v>
      </c>
      <c r="F18" s="31">
        <v>1.0680000000000001</v>
      </c>
      <c r="G18" s="29">
        <v>98.2</v>
      </c>
      <c r="H18" s="31">
        <v>-10.286</v>
      </c>
      <c r="I18" s="28">
        <v>1987</v>
      </c>
    </row>
    <row r="19" spans="1:9" x14ac:dyDescent="0.2">
      <c r="A19" s="28" t="s">
        <v>792</v>
      </c>
      <c r="B19" s="28" t="s">
        <v>827</v>
      </c>
      <c r="C19" s="32">
        <v>0.01</v>
      </c>
      <c r="D19" s="32">
        <v>0.42</v>
      </c>
      <c r="E19" s="33">
        <v>8.3999999999999995E-3</v>
      </c>
      <c r="F19" s="34">
        <v>1.4410000000000001</v>
      </c>
      <c r="G19" s="32">
        <v>12.98</v>
      </c>
      <c r="H19" s="34">
        <v>-1.4970000000000001</v>
      </c>
      <c r="I19" s="35">
        <v>2001</v>
      </c>
    </row>
    <row r="20" spans="1:9" x14ac:dyDescent="0.2">
      <c r="A20" s="28" t="s">
        <v>796</v>
      </c>
      <c r="B20" s="28" t="s">
        <v>828</v>
      </c>
      <c r="C20" s="29">
        <v>0.01</v>
      </c>
      <c r="D20" s="29">
        <v>0.42</v>
      </c>
      <c r="E20" s="30">
        <v>5.1000000000000004E-3</v>
      </c>
      <c r="F20" s="31">
        <v>1.3049999999999999</v>
      </c>
      <c r="G20" s="29">
        <v>0.8</v>
      </c>
      <c r="H20" s="31">
        <v>0</v>
      </c>
      <c r="I20" s="28">
        <v>1994</v>
      </c>
    </row>
    <row r="21" spans="1:9" x14ac:dyDescent="0.2">
      <c r="A21" s="28" t="s">
        <v>715</v>
      </c>
      <c r="B21" s="28" t="s">
        <v>829</v>
      </c>
      <c r="C21" s="29">
        <v>0.01</v>
      </c>
      <c r="D21" s="29">
        <v>0.53</v>
      </c>
      <c r="E21" s="30">
        <v>2.4199999999999999E-2</v>
      </c>
      <c r="F21" s="31">
        <v>1.28</v>
      </c>
      <c r="G21" s="29">
        <v>81.28</v>
      </c>
      <c r="H21" s="31">
        <v>-1.476</v>
      </c>
      <c r="I21" s="28">
        <v>2001</v>
      </c>
    </row>
    <row r="22" spans="1:9" x14ac:dyDescent="0.2">
      <c r="A22" s="28" t="s">
        <v>697</v>
      </c>
      <c r="B22" s="28" t="s">
        <v>830</v>
      </c>
      <c r="C22" s="29">
        <v>0</v>
      </c>
      <c r="D22" s="29">
        <v>0.73</v>
      </c>
      <c r="E22" s="30">
        <v>1.34E-2</v>
      </c>
      <c r="F22" s="31">
        <v>1.32</v>
      </c>
      <c r="G22" s="29">
        <v>13.44</v>
      </c>
      <c r="H22" s="31">
        <v>0.53400000000000003</v>
      </c>
      <c r="I22" s="28">
        <v>1987</v>
      </c>
    </row>
    <row r="23" spans="1:9" x14ac:dyDescent="0.2">
      <c r="A23" s="28" t="s">
        <v>687</v>
      </c>
      <c r="B23" s="28" t="s">
        <v>831</v>
      </c>
      <c r="C23" s="29">
        <v>0</v>
      </c>
      <c r="D23" s="29">
        <v>0.72</v>
      </c>
      <c r="E23" s="30">
        <v>1.7999999999999999E-2</v>
      </c>
      <c r="F23" s="31">
        <v>1.1399999999999999</v>
      </c>
      <c r="G23" s="29">
        <v>4.46</v>
      </c>
      <c r="H23" s="31">
        <v>-0.35</v>
      </c>
      <c r="I23" s="28">
        <v>1994</v>
      </c>
    </row>
    <row r="24" spans="1:9" x14ac:dyDescent="0.2">
      <c r="A24" s="28" t="s">
        <v>712</v>
      </c>
      <c r="B24" s="28" t="s">
        <v>832</v>
      </c>
      <c r="C24" s="29">
        <v>0</v>
      </c>
      <c r="D24" s="29">
        <v>0.71</v>
      </c>
      <c r="E24" s="30">
        <v>2.8400000000000002E-2</v>
      </c>
      <c r="F24" s="31">
        <v>1.141</v>
      </c>
      <c r="G24" s="29">
        <v>34.799999999999997</v>
      </c>
      <c r="H24" s="31">
        <v>1.0860000000000001</v>
      </c>
      <c r="I24" s="28">
        <v>1987</v>
      </c>
    </row>
    <row r="25" spans="1:9" x14ac:dyDescent="0.2">
      <c r="A25" s="28"/>
      <c r="B25" s="28"/>
      <c r="C25" s="29"/>
      <c r="D25" s="29"/>
      <c r="E25" s="30"/>
      <c r="F25" s="31"/>
      <c r="G25" s="29"/>
      <c r="H25" s="31"/>
      <c r="I25" s="28"/>
    </row>
    <row r="26" spans="1:9" ht="15" x14ac:dyDescent="0.25">
      <c r="A26" s="26" t="s">
        <v>833</v>
      </c>
      <c r="B26" s="28"/>
      <c r="C26" s="29"/>
      <c r="D26" s="29"/>
      <c r="E26" s="30"/>
      <c r="F26" s="31"/>
      <c r="G26" s="29"/>
      <c r="H26" s="31"/>
      <c r="I26" s="28"/>
    </row>
    <row r="27" spans="1:9" x14ac:dyDescent="0.2">
      <c r="A27" s="28" t="s">
        <v>711</v>
      </c>
      <c r="B27" s="28" t="s">
        <v>813</v>
      </c>
      <c r="C27" s="29">
        <v>0</v>
      </c>
      <c r="D27" s="29">
        <v>0.35</v>
      </c>
      <c r="E27" s="30">
        <v>2.1999999999999999E-2</v>
      </c>
      <c r="F27" s="31">
        <v>2.1859999999999999</v>
      </c>
      <c r="G27" s="29">
        <v>99.7</v>
      </c>
      <c r="H27" s="31">
        <v>0.79600000000000004</v>
      </c>
      <c r="I27" s="28">
        <v>1987</v>
      </c>
    </row>
    <row r="28" spans="1:9" x14ac:dyDescent="0.2">
      <c r="A28" s="28" t="s">
        <v>695</v>
      </c>
      <c r="B28" s="28" t="s">
        <v>814</v>
      </c>
      <c r="C28" s="29">
        <v>0</v>
      </c>
      <c r="D28" s="29">
        <v>0.38</v>
      </c>
      <c r="E28" s="30">
        <v>1.8200000000000001E-2</v>
      </c>
      <c r="F28" s="31">
        <v>1.87</v>
      </c>
      <c r="G28" s="29">
        <v>63.9</v>
      </c>
      <c r="H28" s="31">
        <v>0.91100000000000003</v>
      </c>
      <c r="I28" s="28">
        <v>1987</v>
      </c>
    </row>
    <row r="29" spans="1:9" x14ac:dyDescent="0.2">
      <c r="A29" s="28" t="s">
        <v>717</v>
      </c>
      <c r="B29" s="28" t="s">
        <v>815</v>
      </c>
      <c r="C29" s="29">
        <v>0</v>
      </c>
      <c r="D29" s="29">
        <v>0.34</v>
      </c>
      <c r="E29" s="30">
        <v>2.6499999999999999E-2</v>
      </c>
      <c r="F29" s="31">
        <v>1.5429999999999999</v>
      </c>
      <c r="G29" s="29">
        <v>44.6</v>
      </c>
      <c r="H29" s="31">
        <v>-0.33300000000000002</v>
      </c>
      <c r="I29" s="28">
        <v>1987</v>
      </c>
    </row>
    <row r="30" spans="1:9" x14ac:dyDescent="0.2">
      <c r="A30" s="28" t="s">
        <v>724</v>
      </c>
      <c r="B30" s="28" t="s">
        <v>817</v>
      </c>
      <c r="C30" s="29">
        <v>0</v>
      </c>
      <c r="D30" s="29">
        <v>0.36</v>
      </c>
      <c r="E30" s="30">
        <v>2.1600000000000001E-2</v>
      </c>
      <c r="F30" s="31">
        <v>1.54</v>
      </c>
      <c r="G30" s="29">
        <v>53.1</v>
      </c>
      <c r="H30" s="31">
        <v>-0.52</v>
      </c>
      <c r="I30" s="28">
        <v>1987</v>
      </c>
    </row>
    <row r="31" spans="1:9" x14ac:dyDescent="0.2">
      <c r="A31" s="28" t="s">
        <v>747</v>
      </c>
      <c r="B31" s="28" t="s">
        <v>818</v>
      </c>
      <c r="C31" s="29">
        <v>0</v>
      </c>
      <c r="D31" s="29">
        <v>0.33</v>
      </c>
      <c r="E31" s="30">
        <v>5.2400000000000002E-2</v>
      </c>
      <c r="F31" s="31">
        <v>1.9119999999999999</v>
      </c>
      <c r="G31" s="29">
        <v>223</v>
      </c>
      <c r="H31" s="31">
        <v>0.873</v>
      </c>
      <c r="I31" s="28">
        <v>1987</v>
      </c>
    </row>
    <row r="32" spans="1:9" x14ac:dyDescent="0.2">
      <c r="A32" s="28" t="s">
        <v>730</v>
      </c>
      <c r="B32" s="28" t="s">
        <v>819</v>
      </c>
      <c r="C32" s="29">
        <v>0</v>
      </c>
      <c r="D32" s="29">
        <v>0.41</v>
      </c>
      <c r="E32" s="30">
        <v>2.9100000000000001E-2</v>
      </c>
      <c r="F32" s="31">
        <v>1.1519999999999999</v>
      </c>
      <c r="G32" s="29">
        <v>5.48</v>
      </c>
      <c r="H32" s="31">
        <v>-6.8639999999999999</v>
      </c>
      <c r="I32" s="28">
        <v>1987</v>
      </c>
    </row>
    <row r="33" spans="1:9" x14ac:dyDescent="0.2">
      <c r="A33" s="28" t="s">
        <v>834</v>
      </c>
      <c r="B33" s="28" t="s">
        <v>835</v>
      </c>
      <c r="C33" s="29">
        <v>0.01</v>
      </c>
      <c r="D33" s="29">
        <v>0.51</v>
      </c>
      <c r="E33" s="30">
        <v>1.23E-2</v>
      </c>
      <c r="F33" s="31">
        <v>1.1519999999999999</v>
      </c>
      <c r="G33" s="29">
        <v>39.1</v>
      </c>
      <c r="H33" s="31">
        <v>-2.0230000000000001</v>
      </c>
      <c r="I33" s="28">
        <v>2001</v>
      </c>
    </row>
    <row r="34" spans="1:9" x14ac:dyDescent="0.2">
      <c r="A34" s="28" t="s">
        <v>782</v>
      </c>
      <c r="B34" s="28" t="s">
        <v>821</v>
      </c>
      <c r="C34" s="29">
        <v>0</v>
      </c>
      <c r="D34" s="29">
        <v>0.42</v>
      </c>
      <c r="E34" s="30">
        <v>2.4799999999999999E-2</v>
      </c>
      <c r="F34" s="31">
        <v>1.321</v>
      </c>
      <c r="G34" s="29">
        <v>26.4</v>
      </c>
      <c r="H34" s="31">
        <v>-0.622</v>
      </c>
      <c r="I34" s="28">
        <v>1987</v>
      </c>
    </row>
    <row r="35" spans="1:9" x14ac:dyDescent="0.2">
      <c r="A35" s="28" t="s">
        <v>752</v>
      </c>
      <c r="B35" s="28" t="s">
        <v>822</v>
      </c>
      <c r="C35" s="29">
        <v>0</v>
      </c>
      <c r="D35" s="29">
        <v>0.41</v>
      </c>
      <c r="E35" s="30">
        <v>2.8000000000000001E-2</v>
      </c>
      <c r="F35" s="31">
        <v>1.2829999999999999</v>
      </c>
      <c r="G35" s="29">
        <v>24</v>
      </c>
      <c r="H35" s="31">
        <v>-1.5589999999999999</v>
      </c>
      <c r="I35" s="28">
        <v>1987</v>
      </c>
    </row>
    <row r="36" spans="1:9" x14ac:dyDescent="0.2">
      <c r="A36" s="28" t="s">
        <v>741</v>
      </c>
      <c r="B36" s="28" t="s">
        <v>823</v>
      </c>
      <c r="C36" s="29">
        <v>0</v>
      </c>
      <c r="D36" s="29">
        <v>0.44</v>
      </c>
      <c r="E36" s="30">
        <v>2.3099999999999999E-2</v>
      </c>
      <c r="F36" s="31">
        <v>1.212</v>
      </c>
      <c r="G36" s="29">
        <v>25.6</v>
      </c>
      <c r="H36" s="31">
        <v>-2.2200000000000002</v>
      </c>
      <c r="I36" s="28">
        <v>1987</v>
      </c>
    </row>
    <row r="37" spans="1:9" x14ac:dyDescent="0.2">
      <c r="A37" s="28" t="s">
        <v>723</v>
      </c>
      <c r="B37" s="28" t="s">
        <v>824</v>
      </c>
      <c r="C37" s="29">
        <v>0</v>
      </c>
      <c r="D37" s="29">
        <v>0.42</v>
      </c>
      <c r="E37" s="30">
        <v>4.2000000000000003E-2</v>
      </c>
      <c r="F37" s="31">
        <v>1.125</v>
      </c>
      <c r="G37" s="29">
        <v>61</v>
      </c>
      <c r="H37" s="31">
        <v>-3.706</v>
      </c>
      <c r="I37" s="28">
        <v>1987</v>
      </c>
    </row>
    <row r="38" spans="1:9" x14ac:dyDescent="0.2">
      <c r="A38" s="28" t="s">
        <v>720</v>
      </c>
      <c r="B38" s="28" t="s">
        <v>825</v>
      </c>
      <c r="C38" s="29">
        <v>0</v>
      </c>
      <c r="D38" s="29">
        <v>0.49</v>
      </c>
      <c r="E38" s="30">
        <v>3.8399999999999997E-2</v>
      </c>
      <c r="F38" s="31">
        <v>1.113</v>
      </c>
      <c r="G38" s="29">
        <v>10.8</v>
      </c>
      <c r="H38" s="31">
        <v>-6.7430000000000003</v>
      </c>
      <c r="I38" s="28">
        <v>1987</v>
      </c>
    </row>
    <row r="39" spans="1:9" x14ac:dyDescent="0.2">
      <c r="A39" s="28" t="s">
        <v>703</v>
      </c>
      <c r="B39" s="28" t="s">
        <v>826</v>
      </c>
      <c r="C39" s="29">
        <v>0</v>
      </c>
      <c r="D39" s="29">
        <v>0.57999999999999996</v>
      </c>
      <c r="E39" s="30">
        <v>0.11219999999999999</v>
      </c>
      <c r="F39" s="31">
        <v>1.0629999999999999</v>
      </c>
      <c r="G39" s="29">
        <v>38</v>
      </c>
      <c r="H39" s="31">
        <v>-12.538</v>
      </c>
      <c r="I39" s="28">
        <v>1987</v>
      </c>
    </row>
    <row r="40" spans="1:9" x14ac:dyDescent="0.2">
      <c r="A40" s="28" t="s">
        <v>701</v>
      </c>
      <c r="B40" s="28" t="s">
        <v>827</v>
      </c>
      <c r="C40" s="29">
        <v>0</v>
      </c>
      <c r="D40" s="29">
        <v>0.38</v>
      </c>
      <c r="E40" s="30">
        <v>2.5000000000000001E-3</v>
      </c>
      <c r="F40" s="31">
        <v>1.6859999999999999</v>
      </c>
      <c r="G40" s="29">
        <v>0.36</v>
      </c>
      <c r="H40" s="31">
        <v>5.7000000000000002E-2</v>
      </c>
      <c r="I40" s="28">
        <v>1994</v>
      </c>
    </row>
    <row r="41" spans="1:9" x14ac:dyDescent="0.2">
      <c r="A41" s="28" t="s">
        <v>794</v>
      </c>
      <c r="B41" s="28" t="s">
        <v>828</v>
      </c>
      <c r="C41" s="29">
        <v>0</v>
      </c>
      <c r="D41" s="29">
        <v>0.43</v>
      </c>
      <c r="E41" s="30">
        <v>2.07E-2</v>
      </c>
      <c r="F41" s="31">
        <v>1.224</v>
      </c>
      <c r="G41" s="29">
        <v>57.42</v>
      </c>
      <c r="H41" s="31">
        <v>-2.077</v>
      </c>
      <c r="I41" s="28">
        <v>1987</v>
      </c>
    </row>
    <row r="42" spans="1:9" x14ac:dyDescent="0.2">
      <c r="A42" s="28" t="s">
        <v>705</v>
      </c>
      <c r="B42" s="28" t="s">
        <v>836</v>
      </c>
      <c r="C42" s="29">
        <v>0</v>
      </c>
      <c r="D42" s="29">
        <v>0.87</v>
      </c>
      <c r="E42" s="30">
        <v>1.7899999999999999E-2</v>
      </c>
      <c r="F42" s="31">
        <v>1.2749999999999999</v>
      </c>
      <c r="G42" s="29">
        <v>14.66</v>
      </c>
      <c r="H42" s="31">
        <v>0.53900000000000003</v>
      </c>
      <c r="I42" s="28">
        <v>1987</v>
      </c>
    </row>
    <row r="43" spans="1:9" x14ac:dyDescent="0.2">
      <c r="A43" s="28" t="s">
        <v>689</v>
      </c>
      <c r="B43" s="28" t="s">
        <v>837</v>
      </c>
      <c r="C43" s="29">
        <v>0</v>
      </c>
      <c r="D43" s="29">
        <v>0.89</v>
      </c>
      <c r="E43" s="30">
        <v>1.4500000000000001E-2</v>
      </c>
      <c r="F43" s="31">
        <v>1.252</v>
      </c>
      <c r="G43" s="29">
        <v>30.45</v>
      </c>
      <c r="H43" s="31">
        <v>1.0189999999999999</v>
      </c>
      <c r="I43" s="28">
        <v>1987</v>
      </c>
    </row>
    <row r="44" spans="1:9" x14ac:dyDescent="0.2">
      <c r="A44" s="28" t="s">
        <v>693</v>
      </c>
      <c r="B44" s="28" t="s">
        <v>838</v>
      </c>
      <c r="C44" s="29">
        <v>0.01</v>
      </c>
      <c r="D44" s="29">
        <v>0.56999999999999995</v>
      </c>
      <c r="E44" s="30">
        <v>1.38E-2</v>
      </c>
      <c r="F44" s="31">
        <v>1.323</v>
      </c>
      <c r="G44" s="29">
        <v>34.450000000000003</v>
      </c>
      <c r="H44" s="31">
        <v>-1.204</v>
      </c>
      <c r="I44" s="28">
        <v>2001</v>
      </c>
    </row>
    <row r="46" spans="1:9" x14ac:dyDescent="0.2">
      <c r="A46" s="37" t="s">
        <v>839</v>
      </c>
      <c r="B46" s="37"/>
      <c r="C46" s="37"/>
      <c r="D46" s="37"/>
      <c r="E46" s="37"/>
      <c r="F46" s="37"/>
      <c r="G46" s="37"/>
      <c r="H46" s="37"/>
      <c r="I46" s="37"/>
    </row>
    <row r="47" spans="1:9" ht="15" x14ac:dyDescent="0.25">
      <c r="A47" s="38" t="s">
        <v>840</v>
      </c>
      <c r="B47" s="38"/>
      <c r="C47" s="38"/>
      <c r="D47" s="38"/>
      <c r="E47" s="38"/>
      <c r="F47" s="38"/>
      <c r="G47" s="38"/>
      <c r="H47" s="38"/>
      <c r="I47" s="38"/>
    </row>
    <row r="48" spans="1:9" x14ac:dyDescent="0.2">
      <c r="A48" s="38" t="s">
        <v>841</v>
      </c>
      <c r="B48" s="38"/>
      <c r="C48" s="38"/>
      <c r="D48" s="38"/>
      <c r="E48" s="38"/>
      <c r="F48" s="38"/>
      <c r="G48" s="38"/>
      <c r="H48" s="38"/>
      <c r="I48" s="38"/>
    </row>
    <row r="51" spans="1:9" ht="15" x14ac:dyDescent="0.25">
      <c r="A51" s="38" t="s">
        <v>842</v>
      </c>
      <c r="B51" s="38"/>
      <c r="C51" s="38"/>
      <c r="D51" s="38"/>
      <c r="E51" s="38"/>
      <c r="F51" s="38"/>
      <c r="G51" s="38"/>
      <c r="H51" s="38"/>
      <c r="I51" s="38"/>
    </row>
    <row r="52" spans="1:9" x14ac:dyDescent="0.2">
      <c r="A52" s="38" t="s">
        <v>843</v>
      </c>
      <c r="B52" s="38"/>
      <c r="C52" s="38"/>
      <c r="D52" s="38"/>
      <c r="E52" s="38"/>
      <c r="F52" s="38"/>
      <c r="G52" s="38"/>
      <c r="H52" s="38"/>
      <c r="I52" s="38"/>
    </row>
    <row r="55" spans="1:9" ht="15" x14ac:dyDescent="0.25">
      <c r="A55" s="38" t="s">
        <v>844</v>
      </c>
      <c r="B55" s="38"/>
      <c r="C55" s="38"/>
      <c r="D55" s="38"/>
      <c r="E55" s="38"/>
      <c r="F55" s="38"/>
      <c r="G55" s="38"/>
      <c r="H55" s="38"/>
      <c r="I55" s="38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UndergroundItems_2018-3-15</vt:lpstr>
      <vt:lpstr>BOFEK_CLUSTERS</vt:lpstr>
      <vt:lpstr>STARING_REEKSEN</vt:lpstr>
      <vt:lpstr>bro_list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Vincent</cp:lastModifiedBy>
  <cp:revision>2</cp:revision>
  <dcterms:created xsi:type="dcterms:W3CDTF">2018-03-15T14:41:48Z</dcterms:created>
  <dcterms:modified xsi:type="dcterms:W3CDTF">2022-10-21T11:54:35Z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